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60" windowHeight="16440" tabRatio="601"/>
  </bookViews>
  <sheets>
    <sheet name="Voorblad" sheetId="4" r:id="rId1"/>
    <sheet name="Totaal" sheetId="15" r:id="rId2"/>
    <sheet name=" Totaal uitgebreid" sheetId="11" r:id="rId3"/>
    <sheet name="Voorzieningen" sheetId="20" r:id="rId4"/>
  </sheets>
  <calcPr calcId="145621" concurrentCalc="0"/>
  <fileRecoveryPr autoRecover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1" i="20" l="1"/>
  <c r="C30" i="20"/>
  <c r="I16" i="20"/>
  <c r="I19" i="20"/>
  <c r="I22" i="20"/>
  <c r="I24" i="20"/>
  <c r="I25" i="20"/>
  <c r="C14" i="20"/>
  <c r="C17" i="20"/>
  <c r="C20" i="20"/>
  <c r="C22" i="20"/>
  <c r="C23" i="20"/>
  <c r="D12" i="15"/>
  <c r="D22" i="15"/>
  <c r="D21" i="15"/>
  <c r="D20" i="15"/>
  <c r="D19" i="15"/>
  <c r="D18" i="15"/>
  <c r="D16" i="15"/>
  <c r="D15" i="15"/>
  <c r="D14" i="15"/>
  <c r="D13" i="15"/>
  <c r="C54" i="11"/>
  <c r="E42" i="11"/>
  <c r="C42" i="11"/>
  <c r="E34" i="15"/>
  <c r="E33" i="15"/>
  <c r="E32" i="15"/>
  <c r="E31" i="15"/>
  <c r="E30" i="15"/>
  <c r="E29" i="15"/>
  <c r="E28" i="15"/>
  <c r="E27" i="15"/>
  <c r="E26" i="15"/>
  <c r="E17" i="15"/>
  <c r="E22" i="15"/>
  <c r="E21" i="15"/>
  <c r="E20" i="15"/>
  <c r="E19" i="15"/>
  <c r="E18" i="15"/>
  <c r="E16" i="15"/>
  <c r="E15" i="15"/>
  <c r="E14" i="15"/>
  <c r="E13" i="15"/>
  <c r="E12" i="15"/>
  <c r="B19" i="15"/>
  <c r="C19" i="15"/>
  <c r="B20" i="15"/>
  <c r="C20" i="15"/>
  <c r="B21" i="15"/>
  <c r="C21" i="15"/>
  <c r="B22" i="15"/>
  <c r="C22" i="15"/>
  <c r="E35" i="15"/>
  <c r="E23" i="15"/>
  <c r="E54" i="11"/>
  <c r="D42" i="11"/>
  <c r="D30" i="15"/>
  <c r="D29" i="15"/>
  <c r="D28" i="15"/>
  <c r="D27" i="15"/>
  <c r="D54" i="11"/>
  <c r="C15" i="15"/>
  <c r="C34" i="15"/>
  <c r="C33" i="15"/>
  <c r="C32" i="15"/>
  <c r="C31" i="15"/>
  <c r="C30" i="15"/>
  <c r="C29" i="15"/>
  <c r="C28" i="15"/>
  <c r="C27" i="15"/>
  <c r="C26" i="15"/>
  <c r="B30" i="15"/>
  <c r="B34" i="15"/>
  <c r="B33" i="15"/>
  <c r="B32" i="15"/>
  <c r="B31" i="15"/>
  <c r="B29" i="15"/>
  <c r="B28" i="15"/>
  <c r="B27" i="15"/>
  <c r="B26" i="15"/>
  <c r="C18" i="15"/>
  <c r="C17" i="15"/>
  <c r="C16" i="15"/>
  <c r="C14" i="15"/>
  <c r="C12" i="15"/>
  <c r="C13" i="15"/>
  <c r="B18" i="15"/>
  <c r="B17" i="15"/>
  <c r="B16" i="15"/>
  <c r="B15" i="15"/>
  <c r="B14" i="15"/>
  <c r="B13" i="15"/>
  <c r="B12" i="15"/>
  <c r="B54" i="11"/>
  <c r="B42" i="11"/>
  <c r="C35" i="15"/>
  <c r="B35" i="15"/>
  <c r="B23" i="15"/>
  <c r="D23" i="15"/>
  <c r="C23" i="15"/>
  <c r="D34" i="15"/>
  <c r="D33" i="15"/>
  <c r="D32" i="15"/>
  <c r="D31" i="15"/>
  <c r="D26" i="15"/>
  <c r="D35" i="15"/>
</calcChain>
</file>

<file path=xl/sharedStrings.xml><?xml version="1.0" encoding="utf-8"?>
<sst xmlns="http://schemas.openxmlformats.org/spreadsheetml/2006/main" count="153" uniqueCount="119">
  <si>
    <t>Afschrijvingen</t>
  </si>
  <si>
    <t>INHOUD</t>
  </si>
  <si>
    <t>Pagina</t>
  </si>
  <si>
    <t>Subsidies</t>
  </si>
  <si>
    <t>Werkelijk</t>
  </si>
  <si>
    <t>Begroot</t>
  </si>
  <si>
    <t>Reservering vervanging speeltoestellen</t>
  </si>
  <si>
    <t>Uitgaven</t>
  </si>
  <si>
    <t xml:space="preserve">Verzekeringen </t>
  </si>
  <si>
    <t xml:space="preserve">Kosten personeel </t>
  </si>
  <si>
    <t xml:space="preserve">Kosten vrijwilligers - werkgroepen </t>
  </si>
  <si>
    <t xml:space="preserve">Kleine aanschaf &lt; €500 </t>
  </si>
  <si>
    <t xml:space="preserve">Schoonmaakkosten </t>
  </si>
  <si>
    <t xml:space="preserve">Afvalverwerking </t>
  </si>
  <si>
    <t xml:space="preserve">Energie, water en belastingen </t>
  </si>
  <si>
    <t xml:space="preserve">Overige huisvestingskosten </t>
  </si>
  <si>
    <t xml:space="preserve">Kantoorbenodigdheden </t>
  </si>
  <si>
    <t xml:space="preserve">Kopieerkosten </t>
  </si>
  <si>
    <t xml:space="preserve">Kabel- telefoon en internethosting </t>
  </si>
  <si>
    <t xml:space="preserve">Accountants- en administratiekosten </t>
  </si>
  <si>
    <t xml:space="preserve">Abonnementen </t>
  </si>
  <si>
    <t xml:space="preserve">Betalingsverschillen </t>
  </si>
  <si>
    <t xml:space="preserve">Oninbare vorderingen </t>
  </si>
  <si>
    <t xml:space="preserve">Kosten wijkkrant </t>
  </si>
  <si>
    <t xml:space="preserve">Kosten posters, flyers etc. </t>
  </si>
  <si>
    <t xml:space="preserve">Inkopen bar </t>
  </si>
  <si>
    <t xml:space="preserve">Organistiekosten/uitgaven Werkgroepen </t>
  </si>
  <si>
    <t xml:space="preserve">Huur gymzaal Hovenschool </t>
  </si>
  <si>
    <t xml:space="preserve">Contributie en (deelnemers-)bijdragen </t>
  </si>
  <si>
    <t xml:space="preserve">Subsidie </t>
  </si>
  <si>
    <t xml:space="preserve">Sponsoring en advertenties </t>
  </si>
  <si>
    <t xml:space="preserve">Donaties </t>
  </si>
  <si>
    <t xml:space="preserve">Cateringopbrengst </t>
  </si>
  <si>
    <t xml:space="preserve">Verkopen bar </t>
  </si>
  <si>
    <t xml:space="preserve">Collectes </t>
  </si>
  <si>
    <t xml:space="preserve">Verhuur ruimtes Hovenhuus </t>
  </si>
  <si>
    <t xml:space="preserve">Bankkosten  </t>
  </si>
  <si>
    <t xml:space="preserve">Rentebaten </t>
  </si>
  <si>
    <t>Realisatie t/m</t>
  </si>
  <si>
    <t xml:space="preserve">Inkomsten </t>
  </si>
  <si>
    <t>Begroting</t>
  </si>
  <si>
    <t>Reservering onderhoud gebouw</t>
  </si>
  <si>
    <t>TOTAAL</t>
  </si>
  <si>
    <t>Wijk - en Speeltuinvereniging De Hoven</t>
  </si>
  <si>
    <t>Leliestraat 27</t>
  </si>
  <si>
    <t>7419 CT Deventer</t>
  </si>
  <si>
    <t>Verhuur ruimtes Hovenhuus *</t>
  </si>
  <si>
    <t>Contributie en (deelnemers-)bijdragen *</t>
  </si>
  <si>
    <t>(Regulier) Onderhoud *</t>
  </si>
  <si>
    <t>Reservering incidentele activiteiten</t>
  </si>
  <si>
    <t>Personeelskosten</t>
  </si>
  <si>
    <t>Huisvestingskosten</t>
  </si>
  <si>
    <t>Algemene (bedrijfs-)kosten</t>
  </si>
  <si>
    <t>Financiële kosten</t>
  </si>
  <si>
    <t>Begroting uitgebreid</t>
  </si>
  <si>
    <t>Begroting uitgebreid (per grootboekrekening)</t>
  </si>
  <si>
    <t xml:space="preserve"> </t>
  </si>
  <si>
    <t xml:space="preserve">  </t>
  </si>
  <si>
    <t>Publiciteitskosten</t>
  </si>
  <si>
    <t>Sponsoring</t>
  </si>
  <si>
    <t>Donaties</t>
  </si>
  <si>
    <t>Afschrijvingen Speeltoestellen</t>
  </si>
  <si>
    <t>Afschrijvingen CV-Installatie</t>
  </si>
  <si>
    <t>Afschrijvingen Inventaris</t>
  </si>
  <si>
    <t>Aschrijvingen Computers en printers</t>
  </si>
  <si>
    <t>Kosten website</t>
  </si>
  <si>
    <t>Cateringopbrengst</t>
  </si>
  <si>
    <t>Voorziening groot onderhoud gebouw </t>
  </si>
  <si>
    <t>Voorziening vervanging speeltoestellen</t>
  </si>
  <si>
    <t>Saldo 1 januari 2014</t>
  </si>
  <si>
    <t>Bij : toevoeging reserve uit exploitatie 2014</t>
  </si>
  <si>
    <t>Bij : subsidie 2014 Gemeente Deventer </t>
  </si>
  <si>
    <t>Saldo 31 december 2014</t>
  </si>
  <si>
    <t>Bij : toevoeging reserve uit exploitatie 2015</t>
  </si>
  <si>
    <t>Bij : subsidie 2015 Gemeente Deventer </t>
  </si>
  <si>
    <t>Saldo 31 december 2015</t>
  </si>
  <si>
    <t>Af: aanschaf/vervanging 2015</t>
  </si>
  <si>
    <t>Bij : toevoeging reserve uit exploitatie 2016</t>
  </si>
  <si>
    <t>Saldo 31 december 2016</t>
  </si>
  <si>
    <t>Bij : subsidie 2016 Gemeente Deventer </t>
  </si>
  <si>
    <t>Bij : toevoeging reserve uit exploitatie 2017</t>
  </si>
  <si>
    <t>Af: aanschaf/vervanging 2016</t>
  </si>
  <si>
    <t>Af: plafond Colorgate</t>
  </si>
  <si>
    <t>Saldo 31 oktober 2017</t>
  </si>
  <si>
    <t>Bij : subsidie 2017 Gemeente Deventer </t>
  </si>
  <si>
    <t>Bij : toevoeging reserve uit exploitatie 2018</t>
  </si>
  <si>
    <t>Af: aanschaf/vervanging 2017</t>
  </si>
  <si>
    <t>Saldo 31 december 2018</t>
  </si>
  <si>
    <t>Bij : subsidie 2018 Gemeente Deventer </t>
  </si>
  <si>
    <t>Begroot saldo 31 december 2019</t>
  </si>
  <si>
    <t>Bij : subsidie 2019 Gemeente Deventer </t>
  </si>
  <si>
    <t xml:space="preserve">Klimaat sportzaal dmv airco </t>
  </si>
  <si>
    <t>Bijlage: voorzieningen</t>
  </si>
  <si>
    <t>okt'19</t>
  </si>
  <si>
    <t>Bij : toevoeging reserve uit exploitatie 2019</t>
  </si>
  <si>
    <t>Af: kosten 2019</t>
  </si>
  <si>
    <t>Saldo 31 december 2019</t>
  </si>
  <si>
    <t>Bij: toevoeging reserve 2020</t>
  </si>
  <si>
    <t>Af: begroot 2020</t>
  </si>
  <si>
    <t>Begroot saldo 31 december 2020</t>
  </si>
  <si>
    <t>Af: kosten 2018</t>
  </si>
  <si>
    <t>Saldo 31 december 2017</t>
  </si>
  <si>
    <t>Bij : subsidie 2020 Gemeente Deventer </t>
  </si>
  <si>
    <t>Af: begrootte kosten 2020</t>
  </si>
  <si>
    <t>okt. 2019</t>
  </si>
  <si>
    <t>Begroting 2020</t>
  </si>
  <si>
    <t>Begroting boekjaar 2020</t>
  </si>
  <si>
    <t>Af: kosten 2019*</t>
  </si>
  <si>
    <t>Tafeltennistafel</t>
  </si>
  <si>
    <t>Verwachte onderhouds/vervangingskosten 2020</t>
  </si>
  <si>
    <t>Asbestvrij maken Hovenierstraat 91</t>
  </si>
  <si>
    <t>Doucheruimtes ombouwen</t>
  </si>
  <si>
    <t>Waterpunt met pomp groot onderhoud</t>
  </si>
  <si>
    <t>Onvoorzien</t>
  </si>
  <si>
    <t>Houten klimobjecten</t>
  </si>
  <si>
    <t>Nieuwe aanschaf / investeringen (middels afschrijvingen)</t>
  </si>
  <si>
    <t>Calanatics ism Fris</t>
  </si>
  <si>
    <t>Vloer sportzaal ivm vering (dansen)</t>
  </si>
  <si>
    <t>Bijlage bij begroting 2020: Voorzieningen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</si>
</sst>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 &quot;€&quot;\ * #,##0_ ;_ &quot;€&quot;\ * \-#,##0_ ;_ &quot;€&quot;\ * &quot;-&quot;_ ;_ @_ 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0"/>
      <color indexed="10"/>
      <name val="Arial"/>
      <family val="2"/>
    </font>
    <font>
      <b/>
      <sz val="10"/>
      <color indexed="64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sz val="10"/>
      <color indexed="64"/>
      <name val="Arial"/>
      <family val="2"/>
    </font>
    <font>
      <b/>
      <sz val="10"/>
      <color indexed="64"/>
      <name val="Arial"/>
      <charset val="1"/>
    </font>
    <font>
      <sz val="9"/>
      <color theme="3"/>
      <name val="Arial"/>
      <family val="2"/>
    </font>
    <font>
      <b/>
      <sz val="14"/>
      <color indexed="64"/>
      <name val="Arial"/>
      <family val="2"/>
    </font>
    <font>
      <b/>
      <sz val="14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Border="1"/>
    <xf numFmtId="0" fontId="4" fillId="0" borderId="0" xfId="0" applyFont="1"/>
    <xf numFmtId="0" fontId="1" fillId="0" borderId="0" xfId="0" applyFont="1"/>
    <xf numFmtId="0" fontId="5" fillId="0" borderId="1" xfId="0" applyNumberFormat="1" applyFont="1" applyBorder="1"/>
    <xf numFmtId="0" fontId="5" fillId="0" borderId="1" xfId="0" applyNumberFormat="1" applyFont="1" applyBorder="1" applyAlignment="1">
      <alignment horizontal="right"/>
    </xf>
    <xf numFmtId="49" fontId="0" fillId="0" borderId="2" xfId="0" applyNumberFormat="1" applyBorder="1"/>
    <xf numFmtId="4" fontId="0" fillId="0" borderId="2" xfId="0" applyNumberFormat="1" applyBorder="1" applyAlignment="1">
      <alignment horizontal="right"/>
    </xf>
    <xf numFmtId="0" fontId="0" fillId="0" borderId="0" xfId="0" applyNumberFormat="1"/>
    <xf numFmtId="4" fontId="0" fillId="0" borderId="0" xfId="0" applyNumberFormat="1" applyBorder="1" applyAlignment="1">
      <alignment horizontal="right"/>
    </xf>
    <xf numFmtId="0" fontId="7" fillId="0" borderId="1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49" fontId="1" fillId="0" borderId="2" xfId="0" applyNumberFormat="1" applyFont="1" applyBorder="1"/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49" fontId="2" fillId="0" borderId="2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0" xfId="0" applyNumberFormat="1" applyAlignment="1">
      <alignment horizontal="left"/>
    </xf>
    <xf numFmtId="3" fontId="10" fillId="0" borderId="0" xfId="0" applyNumberFormat="1" applyFont="1" applyBorder="1" applyAlignment="1">
      <alignment horizontal="right"/>
    </xf>
    <xf numFmtId="3" fontId="10" fillId="0" borderId="2" xfId="0" applyNumberFormat="1" applyFont="1" applyBorder="1" applyAlignment="1">
      <alignment horizontal="right"/>
    </xf>
    <xf numFmtId="3" fontId="10" fillId="0" borderId="0" xfId="0" applyNumberFormat="1" applyFont="1"/>
    <xf numFmtId="3" fontId="10" fillId="0" borderId="1" xfId="0" applyNumberFormat="1" applyFont="1" applyBorder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10" fillId="0" borderId="2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/>
    <xf numFmtId="49" fontId="0" fillId="0" borderId="0" xfId="0" applyNumberFormat="1" applyFill="1" applyBorder="1"/>
    <xf numFmtId="0" fontId="9" fillId="0" borderId="0" xfId="0" applyNumberFormat="1" applyFon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3" fontId="0" fillId="0" borderId="0" xfId="0" applyNumberFormat="1" applyBorder="1"/>
    <xf numFmtId="4" fontId="0" fillId="0" borderId="0" xfId="0" applyNumberFormat="1" applyFill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3" fontId="10" fillId="0" borderId="0" xfId="0" applyNumberFormat="1" applyFont="1" applyFill="1" applyBorder="1"/>
    <xf numFmtId="0" fontId="0" fillId="0" borderId="0" xfId="0" applyNumberFormat="1"/>
    <xf numFmtId="0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0" fillId="0" borderId="0" xfId="0" applyNumberFormat="1" applyFont="1"/>
    <xf numFmtId="49" fontId="0" fillId="0" borderId="0" xfId="0" applyNumberFormat="1" applyBorder="1"/>
    <xf numFmtId="3" fontId="6" fillId="0" borderId="0" xfId="0" applyNumberFormat="1" applyFont="1" applyFill="1" applyBorder="1" applyAlignment="1">
      <alignment horizontal="right"/>
    </xf>
    <xf numFmtId="0" fontId="1" fillId="0" borderId="10" xfId="0" applyFont="1" applyBorder="1" applyAlignment="1"/>
    <xf numFmtId="0" fontId="1" fillId="0" borderId="11" xfId="0" applyFont="1" applyBorder="1" applyAlignment="1"/>
    <xf numFmtId="42" fontId="1" fillId="0" borderId="12" xfId="0" applyNumberFormat="1" applyFont="1" applyBorder="1" applyAlignment="1">
      <alignment horizontal="right"/>
    </xf>
    <xf numFmtId="0" fontId="1" fillId="0" borderId="7" xfId="0" applyFont="1" applyBorder="1" applyAlignment="1"/>
    <xf numFmtId="0" fontId="1" fillId="0" borderId="0" xfId="0" applyFont="1" applyBorder="1" applyAlignment="1"/>
    <xf numFmtId="42" fontId="1" fillId="0" borderId="13" xfId="0" applyNumberFormat="1" applyFont="1" applyBorder="1" applyAlignment="1">
      <alignment horizontal="right"/>
    </xf>
    <xf numFmtId="42" fontId="2" fillId="0" borderId="6" xfId="0" applyNumberFormat="1" applyFont="1" applyBorder="1" applyAlignment="1">
      <alignment horizontal="right"/>
    </xf>
    <xf numFmtId="42" fontId="1" fillId="2" borderId="6" xfId="0" applyNumberFormat="1" applyFont="1" applyFill="1" applyBorder="1" applyAlignment="1"/>
    <xf numFmtId="42" fontId="1" fillId="2" borderId="13" xfId="0" applyNumberFormat="1" applyFont="1" applyFill="1" applyBorder="1" applyAlignment="1">
      <alignment horizontal="right"/>
    </xf>
    <xf numFmtId="42" fontId="1" fillId="2" borderId="6" xfId="0" applyNumberFormat="1" applyFont="1" applyFill="1" applyBorder="1" applyAlignment="1">
      <alignment horizontal="right"/>
    </xf>
    <xf numFmtId="42" fontId="1" fillId="0" borderId="6" xfId="0" applyNumberFormat="1" applyFont="1" applyBorder="1" applyAlignment="1">
      <alignment horizontal="right"/>
    </xf>
    <xf numFmtId="42" fontId="2" fillId="0" borderId="6" xfId="0" applyNumberFormat="1" applyFont="1" applyBorder="1" applyAlignment="1"/>
    <xf numFmtId="0" fontId="1" fillId="2" borderId="7" xfId="0" applyFont="1" applyFill="1" applyBorder="1" applyAlignment="1"/>
    <xf numFmtId="0" fontId="1" fillId="2" borderId="0" xfId="0" applyFont="1" applyFill="1" applyBorder="1" applyAlignment="1"/>
    <xf numFmtId="42" fontId="14" fillId="0" borderId="13" xfId="0" applyNumberFormat="1" applyFont="1" applyBorder="1"/>
    <xf numFmtId="0" fontId="2" fillId="0" borderId="0" xfId="0" applyFont="1" applyBorder="1" applyAlignment="1"/>
    <xf numFmtId="0" fontId="1" fillId="0" borderId="7" xfId="0" applyFont="1" applyFill="1" applyBorder="1" applyAlignment="1"/>
    <xf numFmtId="42" fontId="1" fillId="0" borderId="13" xfId="0" applyNumberFormat="1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42" fontId="2" fillId="0" borderId="13" xfId="0" applyNumberFormat="1" applyFont="1" applyBorder="1" applyAlignment="1"/>
    <xf numFmtId="42" fontId="2" fillId="0" borderId="0" xfId="0" applyNumberFormat="1" applyFont="1" applyBorder="1" applyAlignment="1"/>
    <xf numFmtId="0" fontId="16" fillId="0" borderId="0" xfId="0" applyFont="1"/>
    <xf numFmtId="0" fontId="2" fillId="0" borderId="9" xfId="0" applyFont="1" applyBorder="1"/>
    <xf numFmtId="42" fontId="2" fillId="0" borderId="13" xfId="0" applyNumberFormat="1" applyFont="1" applyBorder="1" applyAlignment="1">
      <alignment horizontal="right"/>
    </xf>
    <xf numFmtId="42" fontId="2" fillId="0" borderId="0" xfId="0" applyNumberFormat="1" applyFont="1" applyBorder="1" applyAlignment="1">
      <alignment horizontal="right"/>
    </xf>
    <xf numFmtId="0" fontId="16" fillId="0" borderId="11" xfId="0" applyFont="1" applyBorder="1"/>
    <xf numFmtId="42" fontId="0" fillId="0" borderId="0" xfId="0" applyNumberFormat="1"/>
    <xf numFmtId="0" fontId="0" fillId="0" borderId="9" xfId="0" applyBorder="1"/>
    <xf numFmtId="0" fontId="1" fillId="0" borderId="0" xfId="0" applyFont="1" applyBorder="1"/>
    <xf numFmtId="42" fontId="2" fillId="0" borderId="12" xfId="0" applyNumberFormat="1" applyFont="1" applyBorder="1" applyAlignment="1"/>
    <xf numFmtId="2" fontId="0" fillId="0" borderId="0" xfId="0" applyNumberFormat="1" applyFill="1" applyBorder="1"/>
    <xf numFmtId="3" fontId="0" fillId="0" borderId="0" xfId="0" applyNumberFormat="1" applyFill="1"/>
    <xf numFmtId="0" fontId="1" fillId="0" borderId="0" xfId="0" applyFont="1" applyFill="1"/>
    <xf numFmtId="0" fontId="2" fillId="0" borderId="7" xfId="0" applyFont="1" applyBorder="1" applyAlignment="1"/>
    <xf numFmtId="3" fontId="17" fillId="0" borderId="2" xfId="0" applyNumberFormat="1" applyFont="1" applyFill="1" applyBorder="1" applyAlignment="1">
      <alignment horizontal="right"/>
    </xf>
    <xf numFmtId="0" fontId="1" fillId="0" borderId="0" xfId="0" applyFont="1" applyBorder="1"/>
    <xf numFmtId="0" fontId="1" fillId="0" borderId="11" xfId="0" applyFont="1" applyBorder="1"/>
    <xf numFmtId="0" fontId="1" fillId="0" borderId="0" xfId="0" applyFont="1" applyBorder="1"/>
    <xf numFmtId="0" fontId="1" fillId="2" borderId="0" xfId="0" applyFont="1" applyFill="1" applyBorder="1"/>
    <xf numFmtId="49" fontId="2" fillId="0" borderId="0" xfId="0" applyNumberFormat="1" applyFont="1" applyBorder="1"/>
    <xf numFmtId="3" fontId="2" fillId="0" borderId="0" xfId="0" applyNumberFormat="1" applyFont="1" applyBorder="1" applyAlignment="1">
      <alignment horizontal="righ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NumberFormat="1"/>
    <xf numFmtId="0" fontId="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0" fillId="0" borderId="0" xfId="0" applyNumberFormat="1" applyAlignment="1">
      <alignment horizontal="left"/>
    </xf>
    <xf numFmtId="0" fontId="1" fillId="0" borderId="7" xfId="0" applyFont="1" applyBorder="1"/>
    <xf numFmtId="0" fontId="1" fillId="0" borderId="0" xfId="0" applyFont="1" applyBorder="1"/>
    <xf numFmtId="0" fontId="1" fillId="2" borderId="7" xfId="0" applyFont="1" applyFill="1" applyBorder="1"/>
    <xf numFmtId="0" fontId="1" fillId="2" borderId="0" xfId="0" applyFont="1" applyFill="1" applyBorder="1"/>
    <xf numFmtId="0" fontId="15" fillId="0" borderId="0" xfId="0" applyFont="1" applyAlignment="1">
      <alignment horizontal="left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16" fillId="0" borderId="9" xfId="0" applyFont="1" applyBorder="1"/>
    <xf numFmtId="0" fontId="1" fillId="0" borderId="9" xfId="0" applyFont="1" applyBorder="1" applyAlignment="1"/>
    <xf numFmtId="42" fontId="2" fillId="0" borderId="9" xfId="0" applyNumberFormat="1" applyFont="1" applyBorder="1" applyAlignment="1"/>
    <xf numFmtId="42" fontId="2" fillId="0" borderId="9" xfId="0" applyNumberFormat="1" applyFont="1" applyBorder="1" applyAlignment="1">
      <alignment horizontal="right"/>
    </xf>
    <xf numFmtId="42" fontId="2" fillId="0" borderId="11" xfId="0" applyNumberFormat="1" applyFont="1" applyBorder="1" applyAlignment="1"/>
    <xf numFmtId="42" fontId="2" fillId="0" borderId="0" xfId="0" applyNumberFormat="1" applyFont="1" applyFill="1" applyBorder="1" applyAlignment="1"/>
    <xf numFmtId="0" fontId="18" fillId="0" borderId="0" xfId="0" applyFont="1" applyBorder="1" applyAlignment="1">
      <alignment horizontal="left" vertical="center" wrapText="1"/>
    </xf>
    <xf numFmtId="42" fontId="2" fillId="0" borderId="0" xfId="0" applyNumberFormat="1" applyFont="1"/>
    <xf numFmtId="0" fontId="18" fillId="0" borderId="0" xfId="0" applyFont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66675</xdr:rowOff>
    </xdr:from>
    <xdr:to>
      <xdr:col>8</xdr:col>
      <xdr:colOff>66675</xdr:colOff>
      <xdr:row>15</xdr:row>
      <xdr:rowOff>133350</xdr:rowOff>
    </xdr:to>
    <xdr:pic>
      <xdr:nvPicPr>
        <xdr:cNvPr id="1063" name="Picture 1">
          <a:extLst>
            <a:ext uri="{FF2B5EF4-FFF2-40B4-BE49-F238E27FC236}">
              <a16:creationId xmlns:a16="http://schemas.microsoft.com/office/drawing/2014/main" xmlns="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875" y="66675"/>
          <a:ext cx="36576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9:H38"/>
  <sheetViews>
    <sheetView tabSelected="1" view="pageLayout" topLeftCell="A28" zoomScaleNormal="100" workbookViewId="0">
      <selection activeCell="C34" sqref="C34"/>
    </sheetView>
  </sheetViews>
  <sheetFormatPr defaultColWidth="8.85546875" defaultRowHeight="12.75" x14ac:dyDescent="0.2"/>
  <sheetData>
    <row r="19" spans="2:7" x14ac:dyDescent="0.2">
      <c r="D19" s="1"/>
      <c r="E19" s="1"/>
      <c r="F19" s="1"/>
      <c r="G19" s="1"/>
    </row>
    <row r="20" spans="2:7" ht="18" x14ac:dyDescent="0.25">
      <c r="D20" s="95" t="s">
        <v>105</v>
      </c>
      <c r="E20" s="95"/>
      <c r="F20" s="95"/>
    </row>
    <row r="21" spans="2:7" x14ac:dyDescent="0.2">
      <c r="D21" s="5"/>
      <c r="E21" s="5"/>
      <c r="F21" s="5"/>
    </row>
    <row r="22" spans="2:7" x14ac:dyDescent="0.2">
      <c r="D22" s="96" t="s">
        <v>1</v>
      </c>
      <c r="E22" s="96"/>
      <c r="F22" s="96"/>
      <c r="G22" s="1"/>
    </row>
    <row r="27" spans="2:7" x14ac:dyDescent="0.2">
      <c r="B27" s="48" t="s">
        <v>2</v>
      </c>
      <c r="C27" s="6"/>
      <c r="D27" s="6"/>
      <c r="E27" s="6"/>
      <c r="F27" s="6"/>
      <c r="G27" s="6"/>
    </row>
    <row r="28" spans="2:7" x14ac:dyDescent="0.2">
      <c r="B28" s="6"/>
      <c r="C28" s="6"/>
      <c r="D28" s="6"/>
      <c r="E28" s="6"/>
      <c r="F28" s="6"/>
      <c r="G28" s="6"/>
    </row>
    <row r="29" spans="2:7" x14ac:dyDescent="0.2">
      <c r="B29" s="47">
        <v>1</v>
      </c>
      <c r="C29" s="6" t="s">
        <v>106</v>
      </c>
      <c r="D29" s="6"/>
      <c r="E29" s="6"/>
      <c r="F29" s="6"/>
      <c r="G29" s="6"/>
    </row>
    <row r="30" spans="2:7" x14ac:dyDescent="0.2">
      <c r="B30" s="47"/>
      <c r="C30" s="6"/>
      <c r="D30" s="6"/>
      <c r="E30" s="6"/>
      <c r="F30" s="6"/>
      <c r="G30" s="6"/>
    </row>
    <row r="31" spans="2:7" x14ac:dyDescent="0.2">
      <c r="B31" s="47">
        <v>2</v>
      </c>
      <c r="C31" s="6" t="s">
        <v>55</v>
      </c>
      <c r="D31" s="6"/>
      <c r="E31" s="6"/>
      <c r="F31" s="6"/>
      <c r="G31" s="6"/>
    </row>
    <row r="32" spans="2:7" x14ac:dyDescent="0.2">
      <c r="B32" s="47"/>
      <c r="C32" s="6"/>
      <c r="D32" s="6"/>
      <c r="E32" s="6"/>
      <c r="F32" s="6"/>
      <c r="G32" s="6"/>
    </row>
    <row r="33" spans="2:8" x14ac:dyDescent="0.2">
      <c r="B33" s="47">
        <v>3</v>
      </c>
      <c r="C33" s="6" t="s">
        <v>92</v>
      </c>
      <c r="D33" s="6"/>
      <c r="E33" s="6"/>
      <c r="F33" s="6"/>
      <c r="G33" s="6"/>
    </row>
    <row r="34" spans="2:8" x14ac:dyDescent="0.2">
      <c r="B34" s="47"/>
      <c r="C34" s="6"/>
      <c r="D34" s="6"/>
      <c r="E34" s="6"/>
      <c r="F34" s="6"/>
      <c r="G34" s="6"/>
    </row>
    <row r="35" spans="2:8" x14ac:dyDescent="0.2">
      <c r="B35" s="47"/>
      <c r="C35" s="6"/>
      <c r="D35" s="6"/>
      <c r="E35" s="6"/>
      <c r="F35" s="6"/>
      <c r="G35" s="6"/>
    </row>
    <row r="36" spans="2:8" x14ac:dyDescent="0.2">
      <c r="B36" s="6"/>
      <c r="C36" s="6"/>
      <c r="D36" s="6"/>
      <c r="E36" s="6"/>
      <c r="F36" s="6"/>
      <c r="G36" s="6"/>
    </row>
    <row r="37" spans="2:8" ht="14.25" x14ac:dyDescent="0.2">
      <c r="B37" s="47"/>
      <c r="C37" s="6"/>
      <c r="D37" s="6"/>
      <c r="E37" s="6"/>
      <c r="F37" s="6"/>
      <c r="G37" s="6"/>
      <c r="H37" s="3"/>
    </row>
    <row r="38" spans="2:8" x14ac:dyDescent="0.2">
      <c r="B38" s="6"/>
      <c r="C38" s="6"/>
      <c r="D38" s="6"/>
      <c r="E38" s="6"/>
      <c r="F38" s="6"/>
      <c r="G38" s="6"/>
    </row>
  </sheetData>
  <mergeCells count="2">
    <mergeCell ref="D20:F20"/>
    <mergeCell ref="D22:F22"/>
  </mergeCells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>
    <oddHeader xml:space="preserve">&amp;LWijk - en Speeltuinvereniging De Hoven
DEVENTER
</oddHeader>
    <oddFooter xml:space="preserve">&amp;L
Kolk &amp; Groen / 1 november 2019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workbookViewId="0">
      <selection activeCell="E24" sqref="E24"/>
    </sheetView>
  </sheetViews>
  <sheetFormatPr defaultRowHeight="12.75" x14ac:dyDescent="0.2"/>
  <cols>
    <col min="1" max="1" width="35.28515625" bestFit="1" customWidth="1"/>
    <col min="2" max="2" width="13" style="2" customWidth="1"/>
    <col min="3" max="3" width="11.28515625" customWidth="1"/>
    <col min="4" max="4" width="13.140625" style="2" customWidth="1"/>
    <col min="5" max="5" width="11.28515625" customWidth="1"/>
  </cols>
  <sheetData>
    <row r="1" spans="1:14" x14ac:dyDescent="0.2">
      <c r="A1" s="97" t="s">
        <v>43</v>
      </c>
      <c r="B1" s="97"/>
      <c r="C1" s="11"/>
      <c r="D1" s="45"/>
      <c r="E1" s="49"/>
      <c r="F1" s="11"/>
      <c r="G1" s="11"/>
      <c r="H1" s="11"/>
      <c r="I1" s="11"/>
      <c r="J1" s="11"/>
      <c r="K1" s="11"/>
      <c r="L1" s="11"/>
      <c r="M1" s="11"/>
      <c r="N1" s="11"/>
    </row>
    <row r="2" spans="1:14" x14ac:dyDescent="0.2">
      <c r="A2" s="97" t="s">
        <v>44</v>
      </c>
      <c r="B2" s="97"/>
      <c r="C2" s="11"/>
      <c r="D2" s="45"/>
      <c r="E2" s="49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">
      <c r="A3" s="97" t="s">
        <v>45</v>
      </c>
      <c r="B3" s="97"/>
      <c r="C3" s="11"/>
      <c r="D3" s="45"/>
      <c r="E3" s="49"/>
      <c r="F3" s="11"/>
      <c r="G3" s="11"/>
      <c r="H3" s="11"/>
      <c r="I3" s="11"/>
      <c r="J3" s="11"/>
      <c r="K3" s="11"/>
      <c r="L3" s="11"/>
      <c r="M3" s="11"/>
      <c r="N3" s="11"/>
    </row>
    <row r="4" spans="1:14" x14ac:dyDescent="0.2">
      <c r="A4" s="97"/>
      <c r="B4" s="97"/>
      <c r="C4" s="11"/>
      <c r="D4" s="45"/>
      <c r="E4" s="49"/>
      <c r="F4" s="11"/>
      <c r="G4" s="11"/>
      <c r="H4" s="11"/>
      <c r="I4" s="11"/>
      <c r="J4" s="11"/>
      <c r="K4" s="11"/>
      <c r="L4" s="11"/>
      <c r="M4" s="11"/>
      <c r="N4" s="11"/>
    </row>
    <row r="5" spans="1:14" x14ac:dyDescent="0.2">
      <c r="A5" s="97" t="s">
        <v>56</v>
      </c>
      <c r="B5" s="97"/>
      <c r="C5" s="11"/>
      <c r="D5" s="45"/>
      <c r="E5" s="49"/>
      <c r="F5" s="11"/>
      <c r="G5" s="11"/>
      <c r="H5" s="11"/>
      <c r="I5" s="11"/>
      <c r="J5" s="11"/>
      <c r="K5" s="11"/>
      <c r="L5" s="11"/>
      <c r="M5" s="11"/>
      <c r="N5" s="11"/>
    </row>
    <row r="6" spans="1:14" x14ac:dyDescent="0.2">
      <c r="A6" s="11"/>
      <c r="B6" s="11"/>
      <c r="C6" s="11"/>
      <c r="D6" s="45"/>
      <c r="E6" s="49"/>
      <c r="F6" s="11"/>
      <c r="G6" s="11"/>
      <c r="H6" s="11"/>
      <c r="I6" s="11"/>
      <c r="J6" s="11"/>
      <c r="K6" s="11"/>
      <c r="L6" s="11"/>
      <c r="M6" s="11"/>
      <c r="N6" s="11"/>
    </row>
    <row r="7" spans="1:14" x14ac:dyDescent="0.2">
      <c r="A7" s="11"/>
      <c r="B7" s="11"/>
      <c r="C7" s="11"/>
      <c r="D7" s="45"/>
      <c r="E7" s="49"/>
      <c r="F7" s="11"/>
      <c r="G7" s="11"/>
      <c r="H7" s="11"/>
      <c r="I7" s="11"/>
      <c r="J7" s="11"/>
      <c r="K7" s="11"/>
      <c r="L7" s="11"/>
      <c r="M7" s="11"/>
      <c r="N7" s="11"/>
    </row>
    <row r="8" spans="1:14" ht="18" x14ac:dyDescent="0.25">
      <c r="A8" s="46" t="s">
        <v>105</v>
      </c>
      <c r="B8" s="26"/>
      <c r="C8" s="26"/>
      <c r="D8" s="26"/>
      <c r="E8" s="26"/>
      <c r="F8" s="11"/>
      <c r="G8" s="11"/>
      <c r="H8" s="11"/>
      <c r="I8" s="11"/>
      <c r="J8" s="11"/>
      <c r="K8" s="11"/>
      <c r="L8" s="11"/>
      <c r="M8" s="11"/>
      <c r="N8" s="11"/>
    </row>
    <row r="9" spans="1:14" x14ac:dyDescent="0.2">
      <c r="J9" s="49"/>
    </row>
    <row r="10" spans="1:14" x14ac:dyDescent="0.2">
      <c r="A10" s="6"/>
      <c r="B10" s="16" t="s">
        <v>4</v>
      </c>
      <c r="C10" s="16" t="s">
        <v>40</v>
      </c>
      <c r="D10" s="16" t="s">
        <v>38</v>
      </c>
      <c r="E10" s="14" t="s">
        <v>40</v>
      </c>
      <c r="J10" s="49"/>
    </row>
    <row r="11" spans="1:14" x14ac:dyDescent="0.2">
      <c r="A11" s="7" t="s">
        <v>7</v>
      </c>
      <c r="B11" s="8">
        <v>2018</v>
      </c>
      <c r="C11" s="8">
        <v>2019</v>
      </c>
      <c r="D11" s="17" t="s">
        <v>104</v>
      </c>
      <c r="E11" s="13">
        <v>2020</v>
      </c>
      <c r="J11" s="49"/>
    </row>
    <row r="12" spans="1:14" s="6" customFormat="1" x14ac:dyDescent="0.2">
      <c r="A12" s="20" t="s">
        <v>41</v>
      </c>
      <c r="B12" s="24">
        <f>' Totaal uitgebreid'!B24</f>
        <v>7500</v>
      </c>
      <c r="C12" s="24">
        <f>' Totaal uitgebreid'!C24</f>
        <v>7500</v>
      </c>
      <c r="D12" s="24">
        <f>' Totaal uitgebreid'!D24</f>
        <v>7500</v>
      </c>
      <c r="E12" s="52">
        <f>' Totaal uitgebreid'!E24</f>
        <v>7500</v>
      </c>
      <c r="J12" s="50"/>
    </row>
    <row r="13" spans="1:14" x14ac:dyDescent="0.2">
      <c r="A13" s="20" t="s">
        <v>6</v>
      </c>
      <c r="B13" s="24">
        <f>' Totaal uitgebreid'!B25</f>
        <v>4150</v>
      </c>
      <c r="C13" s="24">
        <f>' Totaal uitgebreid'!C25</f>
        <v>4150</v>
      </c>
      <c r="D13" s="24">
        <f>' Totaal uitgebreid'!D25</f>
        <v>4150</v>
      </c>
      <c r="E13" s="31">
        <f>' Totaal uitgebreid'!E25</f>
        <v>4150</v>
      </c>
      <c r="J13" s="50"/>
    </row>
    <row r="14" spans="1:14" x14ac:dyDescent="0.2">
      <c r="A14" s="20" t="s">
        <v>49</v>
      </c>
      <c r="B14" s="24">
        <f>' Totaal uitgebreid'!B26</f>
        <v>3500</v>
      </c>
      <c r="C14" s="24">
        <f>' Totaal uitgebreid'!C26</f>
        <v>5000</v>
      </c>
      <c r="D14" s="24">
        <f>' Totaal uitgebreid'!D26</f>
        <v>3500</v>
      </c>
      <c r="E14" s="31">
        <f>' Totaal uitgebreid'!E26</f>
        <v>3500</v>
      </c>
    </row>
    <row r="15" spans="1:14" x14ac:dyDescent="0.2">
      <c r="A15" s="15" t="s">
        <v>50</v>
      </c>
      <c r="B15" s="25">
        <f>' Totaal uitgebreid'!B12+' Totaal uitgebreid'!B13</f>
        <v>22154</v>
      </c>
      <c r="C15" s="25">
        <f>' Totaal uitgebreid'!C12+' Totaal uitgebreid'!C13</f>
        <v>16100</v>
      </c>
      <c r="D15" s="25">
        <f>' Totaal uitgebreid'!D12+' Totaal uitgebreid'!D13</f>
        <v>11155</v>
      </c>
      <c r="E15" s="31">
        <f>' Totaal uitgebreid'!E12+' Totaal uitgebreid'!E13</f>
        <v>16100</v>
      </c>
    </row>
    <row r="16" spans="1:14" x14ac:dyDescent="0.2">
      <c r="A16" s="15" t="s">
        <v>51</v>
      </c>
      <c r="B16" s="25">
        <f>' Totaal uitgebreid'!B14+' Totaal uitgebreid'!B15+' Totaal uitgebreid'!B16+' Totaal uitgebreid'!B17+' Totaal uitgebreid'!B18+' Totaal uitgebreid'!B19</f>
        <v>20691</v>
      </c>
      <c r="C16" s="25">
        <f>' Totaal uitgebreid'!C14+' Totaal uitgebreid'!C15+' Totaal uitgebreid'!C16+' Totaal uitgebreid'!C17+' Totaal uitgebreid'!C18+' Totaal uitgebreid'!C19</f>
        <v>19950</v>
      </c>
      <c r="D16" s="25">
        <f>' Totaal uitgebreid'!D14+' Totaal uitgebreid'!D15+' Totaal uitgebreid'!D16+' Totaal uitgebreid'!D17+' Totaal uitgebreid'!D18+' Totaal uitgebreid'!D19</f>
        <v>24676</v>
      </c>
      <c r="E16" s="31">
        <f>' Totaal uitgebreid'!E14+' Totaal uitgebreid'!E15+' Totaal uitgebreid'!E16+' Totaal uitgebreid'!E17+' Totaal uitgebreid'!E18+' Totaal uitgebreid'!E19</f>
        <v>19950</v>
      </c>
    </row>
    <row r="17" spans="1:9" x14ac:dyDescent="0.2">
      <c r="A17" s="15" t="s">
        <v>0</v>
      </c>
      <c r="B17" s="25">
        <f>' Totaal uitgebreid'!B20+' Totaal uitgebreid'!B21+' Totaal uitgebreid'!B22+' Totaal uitgebreid'!B23</f>
        <v>8583</v>
      </c>
      <c r="C17" s="25">
        <f>' Totaal uitgebreid'!C20+' Totaal uitgebreid'!C21+' Totaal uitgebreid'!C22+' Totaal uitgebreid'!C23</f>
        <v>9050</v>
      </c>
      <c r="D17" s="88">
        <v>8506</v>
      </c>
      <c r="E17" s="31">
        <f>' Totaal uitgebreid'!E20+' Totaal uitgebreid'!E21+' Totaal uitgebreid'!E22+' Totaal uitgebreid'!E23</f>
        <v>9050</v>
      </c>
    </row>
    <row r="18" spans="1:9" x14ac:dyDescent="0.2">
      <c r="A18" s="15" t="s">
        <v>52</v>
      </c>
      <c r="B18" s="25">
        <f>' Totaal uitgebreid'!B27+' Totaal uitgebreid'!B28+' Totaal uitgebreid'!B29+' Totaal uitgebreid'!B30+' Totaal uitgebreid'!B31+' Totaal uitgebreid'!B32+' Totaal uitgebreid'!B33+' Totaal uitgebreid'!B34</f>
        <v>4606</v>
      </c>
      <c r="C18" s="25">
        <f>' Totaal uitgebreid'!C27+' Totaal uitgebreid'!C28+' Totaal uitgebreid'!C29+' Totaal uitgebreid'!C30+' Totaal uitgebreid'!C31+' Totaal uitgebreid'!C32+' Totaal uitgebreid'!C33+' Totaal uitgebreid'!C34</f>
        <v>5150</v>
      </c>
      <c r="D18" s="25">
        <f>' Totaal uitgebreid'!D27+' Totaal uitgebreid'!D28+' Totaal uitgebreid'!D29+' Totaal uitgebreid'!D30+' Totaal uitgebreid'!D31+' Totaal uitgebreid'!D32+' Totaal uitgebreid'!D33+' Totaal uitgebreid'!D34</f>
        <v>4329</v>
      </c>
      <c r="E18" s="31">
        <f>' Totaal uitgebreid'!E27+' Totaal uitgebreid'!E28+' Totaal uitgebreid'!E29+' Totaal uitgebreid'!E30+' Totaal uitgebreid'!E31+' Totaal uitgebreid'!E32+' Totaal uitgebreid'!E33+' Totaal uitgebreid'!E34</f>
        <v>5150</v>
      </c>
    </row>
    <row r="19" spans="1:9" x14ac:dyDescent="0.2">
      <c r="A19" s="15" t="s">
        <v>58</v>
      </c>
      <c r="B19" s="25">
        <f>' Totaal uitgebreid'!B35+' Totaal uitgebreid'!B36+' Totaal uitgebreid'!B37</f>
        <v>3299</v>
      </c>
      <c r="C19" s="25">
        <f>' Totaal uitgebreid'!C35+' Totaal uitgebreid'!C36+' Totaal uitgebreid'!C37</f>
        <v>2000</v>
      </c>
      <c r="D19" s="25">
        <f>' Totaal uitgebreid'!D35+' Totaal uitgebreid'!D36+' Totaal uitgebreid'!D37</f>
        <v>2150</v>
      </c>
      <c r="E19" s="31">
        <f>' Totaal uitgebreid'!E35+' Totaal uitgebreid'!E36+' Totaal uitgebreid'!E37</f>
        <v>2000</v>
      </c>
    </row>
    <row r="20" spans="1:9" x14ac:dyDescent="0.2">
      <c r="A20" s="9" t="s">
        <v>26</v>
      </c>
      <c r="B20" s="25">
        <f>' Totaal uitgebreid'!B39+' Totaal uitgebreid'!B40</f>
        <v>29455</v>
      </c>
      <c r="C20" s="25">
        <f>' Totaal uitgebreid'!C39+' Totaal uitgebreid'!C40</f>
        <v>26300</v>
      </c>
      <c r="D20" s="25">
        <f>' Totaal uitgebreid'!D39+' Totaal uitgebreid'!D40</f>
        <v>25373</v>
      </c>
      <c r="E20" s="31">
        <f>' Totaal uitgebreid'!E39+' Totaal uitgebreid'!E40</f>
        <v>26300</v>
      </c>
    </row>
    <row r="21" spans="1:9" x14ac:dyDescent="0.2">
      <c r="A21" s="15" t="s">
        <v>53</v>
      </c>
      <c r="B21" s="25">
        <f>' Totaal uitgebreid'!B41</f>
        <v>325</v>
      </c>
      <c r="C21" s="25">
        <f>+' Totaal uitgebreid'!C41</f>
        <v>300</v>
      </c>
      <c r="D21" s="25">
        <f>+' Totaal uitgebreid'!D41</f>
        <v>179</v>
      </c>
      <c r="E21" s="31">
        <f>' Totaal uitgebreid'!E41</f>
        <v>300</v>
      </c>
    </row>
    <row r="22" spans="1:9" x14ac:dyDescent="0.2">
      <c r="A22" s="9" t="s">
        <v>25</v>
      </c>
      <c r="B22" s="18">
        <f>' Totaal uitgebreid'!B38</f>
        <v>11471</v>
      </c>
      <c r="C22" s="18">
        <f>' Totaal uitgebreid'!C38</f>
        <v>10000</v>
      </c>
      <c r="D22" s="18">
        <f>' Totaal uitgebreid'!D38</f>
        <v>10614</v>
      </c>
      <c r="E22" s="32">
        <f>' Totaal uitgebreid'!E38</f>
        <v>10000</v>
      </c>
    </row>
    <row r="23" spans="1:9" s="1" customFormat="1" x14ac:dyDescent="0.2">
      <c r="A23" s="23" t="s">
        <v>42</v>
      </c>
      <c r="B23" s="22">
        <f>SUM(B12:B22)</f>
        <v>115734</v>
      </c>
      <c r="C23" s="22">
        <f>SUM(C12:C22)</f>
        <v>105500</v>
      </c>
      <c r="D23" s="22">
        <f>SUM(D12:D22)</f>
        <v>102132</v>
      </c>
      <c r="E23" s="33">
        <f>SUM(E12:E22)</f>
        <v>104000</v>
      </c>
      <c r="I23"/>
    </row>
    <row r="24" spans="1:9" x14ac:dyDescent="0.2">
      <c r="A24" s="9"/>
      <c r="B24" s="18"/>
      <c r="C24" s="10"/>
      <c r="D24" s="18"/>
      <c r="E24" s="10"/>
      <c r="I24" s="1"/>
    </row>
    <row r="25" spans="1:9" x14ac:dyDescent="0.2">
      <c r="A25" s="7" t="s">
        <v>39</v>
      </c>
      <c r="B25" s="17"/>
      <c r="C25" s="8"/>
      <c r="D25" s="17"/>
      <c r="E25" s="8"/>
      <c r="F25" s="6" t="s">
        <v>56</v>
      </c>
    </row>
    <row r="26" spans="1:9" x14ac:dyDescent="0.2">
      <c r="A26" s="9" t="s">
        <v>28</v>
      </c>
      <c r="B26" s="18">
        <f>' Totaal uitgebreid'!B45</f>
        <v>31739</v>
      </c>
      <c r="C26" s="18">
        <f>' Totaal uitgebreid'!C45</f>
        <v>26000</v>
      </c>
      <c r="D26" s="18">
        <f>' Totaal uitgebreid'!D45</f>
        <v>20873</v>
      </c>
      <c r="E26" s="32">
        <f>' Totaal uitgebreid'!E45</f>
        <v>26000</v>
      </c>
    </row>
    <row r="27" spans="1:9" x14ac:dyDescent="0.2">
      <c r="A27" s="15" t="s">
        <v>3</v>
      </c>
      <c r="B27" s="18">
        <f>' Totaal uitgebreid'!B46</f>
        <v>23124</v>
      </c>
      <c r="C27" s="18">
        <f>' Totaal uitgebreid'!C46</f>
        <v>25000</v>
      </c>
      <c r="D27" s="18">
        <f>' Totaal uitgebreid'!D46</f>
        <v>24850</v>
      </c>
      <c r="E27" s="32">
        <f>' Totaal uitgebreid'!E46</f>
        <v>25000</v>
      </c>
      <c r="F27" t="s">
        <v>57</v>
      </c>
    </row>
    <row r="28" spans="1:9" x14ac:dyDescent="0.2">
      <c r="A28" s="15" t="s">
        <v>59</v>
      </c>
      <c r="B28" s="18">
        <f>' Totaal uitgebreid'!B47</f>
        <v>5369</v>
      </c>
      <c r="C28" s="18">
        <f>' Totaal uitgebreid'!C47</f>
        <v>5250</v>
      </c>
      <c r="D28" s="18">
        <f>' Totaal uitgebreid'!D47</f>
        <v>2980</v>
      </c>
      <c r="E28" s="32">
        <f>' Totaal uitgebreid'!E47</f>
        <v>5250</v>
      </c>
    </row>
    <row r="29" spans="1:9" x14ac:dyDescent="0.2">
      <c r="A29" s="15" t="s">
        <v>60</v>
      </c>
      <c r="B29" s="18">
        <f>' Totaal uitgebreid'!B48</f>
        <v>1441</v>
      </c>
      <c r="C29" s="18">
        <f>' Totaal uitgebreid'!C48</f>
        <v>1500</v>
      </c>
      <c r="D29" s="18">
        <f>' Totaal uitgebreid'!D48</f>
        <v>1572</v>
      </c>
      <c r="E29" s="32">
        <f>' Totaal uitgebreid'!E48</f>
        <v>1500</v>
      </c>
    </row>
    <row r="30" spans="1:9" x14ac:dyDescent="0.2">
      <c r="A30" s="15" t="s">
        <v>66</v>
      </c>
      <c r="B30" s="18">
        <f>' Totaal uitgebreid'!B49</f>
        <v>3071</v>
      </c>
      <c r="C30" s="18">
        <f>' Totaal uitgebreid'!C49</f>
        <v>4000</v>
      </c>
      <c r="D30" s="18">
        <f>' Totaal uitgebreid'!D49</f>
        <v>0</v>
      </c>
      <c r="E30" s="32">
        <f>' Totaal uitgebreid'!E49</f>
        <v>4000</v>
      </c>
    </row>
    <row r="31" spans="1:9" x14ac:dyDescent="0.2">
      <c r="A31" s="9" t="s">
        <v>33</v>
      </c>
      <c r="B31" s="18">
        <f>' Totaal uitgebreid'!B50</f>
        <v>21153</v>
      </c>
      <c r="C31" s="18">
        <f>' Totaal uitgebreid'!C50</f>
        <v>18500</v>
      </c>
      <c r="D31" s="18">
        <f>' Totaal uitgebreid'!D50</f>
        <v>23271</v>
      </c>
      <c r="E31" s="32">
        <f>' Totaal uitgebreid'!E50</f>
        <v>18500</v>
      </c>
    </row>
    <row r="32" spans="1:9" x14ac:dyDescent="0.2">
      <c r="A32" s="9" t="s">
        <v>34</v>
      </c>
      <c r="B32" s="18">
        <f>' Totaal uitgebreid'!B51</f>
        <v>1155</v>
      </c>
      <c r="C32" s="18">
        <f>' Totaal uitgebreid'!C51</f>
        <v>1150</v>
      </c>
      <c r="D32" s="18">
        <f>' Totaal uitgebreid'!D51</f>
        <v>1072</v>
      </c>
      <c r="E32" s="32">
        <f>' Totaal uitgebreid'!E51</f>
        <v>1150</v>
      </c>
    </row>
    <row r="33" spans="1:5" x14ac:dyDescent="0.2">
      <c r="A33" s="9" t="s">
        <v>35</v>
      </c>
      <c r="B33" s="18">
        <f>' Totaal uitgebreid'!B52</f>
        <v>28931</v>
      </c>
      <c r="C33" s="18">
        <f>' Totaal uitgebreid'!C52</f>
        <v>24000</v>
      </c>
      <c r="D33" s="18">
        <f>' Totaal uitgebreid'!D52</f>
        <v>24888</v>
      </c>
      <c r="E33" s="32">
        <f>' Totaal uitgebreid'!E52</f>
        <v>24000</v>
      </c>
    </row>
    <row r="34" spans="1:5" x14ac:dyDescent="0.2">
      <c r="A34" s="9" t="s">
        <v>37</v>
      </c>
      <c r="B34" s="18">
        <f>' Totaal uitgebreid'!B53</f>
        <v>180</v>
      </c>
      <c r="C34" s="18">
        <f>' Totaal uitgebreid'!C53</f>
        <v>100</v>
      </c>
      <c r="D34" s="18">
        <f>' Totaal uitgebreid'!D53</f>
        <v>61</v>
      </c>
      <c r="E34" s="32">
        <f>' Totaal uitgebreid'!E53</f>
        <v>100</v>
      </c>
    </row>
    <row r="35" spans="1:5" s="1" customFormat="1" x14ac:dyDescent="0.2">
      <c r="A35" s="23" t="s">
        <v>42</v>
      </c>
      <c r="B35" s="22">
        <f>SUM(B26:B34)</f>
        <v>116163</v>
      </c>
      <c r="C35" s="22">
        <f>SUM(C26:C34)</f>
        <v>105500</v>
      </c>
      <c r="D35" s="22">
        <f>SUM(D26:D34)</f>
        <v>99567</v>
      </c>
      <c r="E35" s="33">
        <f>SUM(E26:E34)</f>
        <v>105500</v>
      </c>
    </row>
    <row r="36" spans="1:5" x14ac:dyDescent="0.2">
      <c r="A36" s="9"/>
      <c r="B36" s="18"/>
      <c r="C36" s="12"/>
      <c r="D36" s="18"/>
      <c r="E36" s="12"/>
    </row>
    <row r="37" spans="1:5" x14ac:dyDescent="0.2">
      <c r="A37" s="9"/>
      <c r="B37" s="18"/>
      <c r="C37" s="12"/>
      <c r="D37" s="19"/>
      <c r="E37" s="12"/>
    </row>
    <row r="38" spans="1:5" x14ac:dyDescent="0.2">
      <c r="A38" s="9"/>
      <c r="B38" s="18"/>
      <c r="C38" s="4"/>
      <c r="D38" s="19"/>
      <c r="E38" s="4"/>
    </row>
    <row r="39" spans="1:5" x14ac:dyDescent="0.2">
      <c r="A39" s="11"/>
      <c r="B39" s="19"/>
      <c r="D39" s="19"/>
    </row>
  </sheetData>
  <mergeCells count="5">
    <mergeCell ref="A1:B1"/>
    <mergeCell ref="A2:B2"/>
    <mergeCell ref="A3:B3"/>
    <mergeCell ref="A4:B4"/>
    <mergeCell ref="A5:B5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topLeftCell="A19" workbookViewId="0">
      <selection activeCell="A64" sqref="A64"/>
    </sheetView>
  </sheetViews>
  <sheetFormatPr defaultRowHeight="12.75" x14ac:dyDescent="0.2"/>
  <cols>
    <col min="1" max="1" width="35.28515625" bestFit="1" customWidth="1"/>
    <col min="2" max="2" width="10.85546875" style="2" customWidth="1"/>
    <col min="3" max="3" width="10" style="2" customWidth="1"/>
    <col min="4" max="4" width="13.140625" style="2" customWidth="1"/>
    <col min="5" max="5" width="11.28515625" customWidth="1"/>
    <col min="10" max="10" width="29.28515625" style="4" customWidth="1"/>
    <col min="11" max="18" width="9.140625" style="4"/>
  </cols>
  <sheetData>
    <row r="1" spans="1:15" x14ac:dyDescent="0.2">
      <c r="A1" s="100" t="s">
        <v>43</v>
      </c>
      <c r="B1" s="100"/>
      <c r="C1" s="100"/>
      <c r="D1" s="11"/>
      <c r="E1" s="11"/>
      <c r="F1" s="11"/>
      <c r="G1" s="11"/>
    </row>
    <row r="2" spans="1:15" x14ac:dyDescent="0.2">
      <c r="A2" s="97" t="s">
        <v>44</v>
      </c>
      <c r="B2" s="97"/>
      <c r="C2" s="97"/>
      <c r="D2" s="11"/>
      <c r="E2" s="11"/>
      <c r="F2" s="11"/>
      <c r="G2" s="11"/>
    </row>
    <row r="3" spans="1:15" x14ac:dyDescent="0.2">
      <c r="A3" s="97" t="s">
        <v>45</v>
      </c>
      <c r="B3" s="97"/>
      <c r="C3" s="97"/>
      <c r="D3" s="11"/>
      <c r="E3" s="11"/>
      <c r="F3" s="11"/>
      <c r="G3" s="11"/>
    </row>
    <row r="4" spans="1:15" x14ac:dyDescent="0.2">
      <c r="A4" s="97"/>
      <c r="B4" s="97"/>
      <c r="C4" s="97"/>
      <c r="D4" s="11"/>
      <c r="E4" s="11"/>
      <c r="F4" s="11"/>
      <c r="G4" s="11"/>
    </row>
    <row r="5" spans="1:15" x14ac:dyDescent="0.2">
      <c r="A5" s="97" t="s">
        <v>56</v>
      </c>
      <c r="B5" s="97"/>
      <c r="C5" s="97"/>
      <c r="D5" s="11"/>
      <c r="E5" s="11"/>
      <c r="F5" s="11"/>
      <c r="G5" s="11"/>
    </row>
    <row r="6" spans="1:15" x14ac:dyDescent="0.2">
      <c r="A6" s="11"/>
      <c r="B6" s="11"/>
      <c r="C6" s="11"/>
      <c r="D6" s="11"/>
      <c r="E6" s="11"/>
      <c r="F6" s="11"/>
      <c r="G6" s="11"/>
    </row>
    <row r="7" spans="1:15" x14ac:dyDescent="0.2">
      <c r="A7" s="11"/>
      <c r="B7" s="11"/>
      <c r="C7" s="11"/>
      <c r="D7" s="11"/>
      <c r="E7" s="11"/>
      <c r="F7" s="11"/>
      <c r="G7" s="11"/>
    </row>
    <row r="8" spans="1:15" ht="18" x14ac:dyDescent="0.25">
      <c r="A8" s="46" t="s">
        <v>54</v>
      </c>
      <c r="B8" s="26"/>
      <c r="C8" s="26"/>
      <c r="D8" s="26"/>
      <c r="E8" s="26"/>
      <c r="F8" s="11"/>
      <c r="G8" s="11"/>
    </row>
    <row r="10" spans="1:15" x14ac:dyDescent="0.2">
      <c r="A10" s="6"/>
      <c r="B10" s="16" t="s">
        <v>4</v>
      </c>
      <c r="C10" s="16" t="s">
        <v>5</v>
      </c>
      <c r="D10" s="16" t="s">
        <v>38</v>
      </c>
      <c r="E10" s="14" t="s">
        <v>40</v>
      </c>
    </row>
    <row r="11" spans="1:15" x14ac:dyDescent="0.2">
      <c r="A11" s="7" t="s">
        <v>7</v>
      </c>
      <c r="B11" s="8">
        <v>2018</v>
      </c>
      <c r="C11" s="8">
        <v>2019</v>
      </c>
      <c r="D11" s="17" t="s">
        <v>93</v>
      </c>
      <c r="E11" s="13">
        <v>2020</v>
      </c>
    </row>
    <row r="12" spans="1:15" x14ac:dyDescent="0.2">
      <c r="A12" s="9" t="s">
        <v>9</v>
      </c>
      <c r="B12" s="25">
        <v>11175</v>
      </c>
      <c r="C12" s="18">
        <v>13600</v>
      </c>
      <c r="D12" s="25">
        <v>91</v>
      </c>
      <c r="E12" s="34">
        <v>13600</v>
      </c>
      <c r="G12" s="2"/>
      <c r="J12" s="84"/>
      <c r="K12" s="41"/>
      <c r="L12" s="41"/>
      <c r="M12" s="35"/>
      <c r="N12" s="39"/>
      <c r="O12" s="19"/>
    </row>
    <row r="13" spans="1:15" x14ac:dyDescent="0.2">
      <c r="A13" s="9" t="s">
        <v>10</v>
      </c>
      <c r="B13" s="25">
        <v>10979</v>
      </c>
      <c r="C13" s="18">
        <v>2500</v>
      </c>
      <c r="D13" s="25">
        <v>11064</v>
      </c>
      <c r="E13" s="34">
        <v>2500</v>
      </c>
      <c r="G13" s="40"/>
      <c r="H13" s="89"/>
      <c r="I13" s="35"/>
      <c r="J13" s="84"/>
      <c r="K13" s="41"/>
      <c r="L13" s="41"/>
      <c r="M13" s="35"/>
      <c r="N13" s="39"/>
      <c r="O13" s="19"/>
    </row>
    <row r="14" spans="1:15" x14ac:dyDescent="0.2">
      <c r="A14" s="15" t="s">
        <v>48</v>
      </c>
      <c r="B14" s="25">
        <v>8364</v>
      </c>
      <c r="C14" s="18">
        <v>8500</v>
      </c>
      <c r="D14" s="25">
        <v>9421</v>
      </c>
      <c r="E14" s="34">
        <v>8500</v>
      </c>
      <c r="G14" s="40"/>
      <c r="H14" s="35"/>
      <c r="I14" s="35"/>
      <c r="J14" s="84"/>
      <c r="K14" s="41"/>
      <c r="L14" s="41"/>
      <c r="M14" s="35"/>
      <c r="N14" s="39"/>
      <c r="O14" s="19"/>
    </row>
    <row r="15" spans="1:15" x14ac:dyDescent="0.2">
      <c r="A15" s="9" t="s">
        <v>11</v>
      </c>
      <c r="B15" s="25">
        <v>1438</v>
      </c>
      <c r="C15" s="18">
        <v>750</v>
      </c>
      <c r="D15" s="25">
        <v>413</v>
      </c>
      <c r="E15" s="34">
        <v>750</v>
      </c>
      <c r="G15" s="40"/>
      <c r="H15" s="35"/>
      <c r="I15" s="35"/>
      <c r="J15" s="84"/>
      <c r="K15" s="41"/>
      <c r="L15" s="41"/>
      <c r="M15" s="35"/>
      <c r="N15" s="39"/>
      <c r="O15" s="19"/>
    </row>
    <row r="16" spans="1:15" x14ac:dyDescent="0.2">
      <c r="A16" s="9" t="s">
        <v>12</v>
      </c>
      <c r="B16" s="25">
        <v>1421</v>
      </c>
      <c r="C16" s="18">
        <v>1300</v>
      </c>
      <c r="D16" s="25">
        <v>2791</v>
      </c>
      <c r="E16" s="34">
        <v>1300</v>
      </c>
      <c r="G16" s="40"/>
      <c r="H16" s="35"/>
      <c r="I16" s="35"/>
      <c r="J16" s="84"/>
      <c r="K16" s="41"/>
      <c r="L16" s="41"/>
      <c r="M16" s="35"/>
      <c r="N16" s="39"/>
      <c r="O16" s="19"/>
    </row>
    <row r="17" spans="1:18" x14ac:dyDescent="0.2">
      <c r="A17" s="9" t="s">
        <v>13</v>
      </c>
      <c r="B17" s="25">
        <v>1163</v>
      </c>
      <c r="C17" s="18">
        <v>1100</v>
      </c>
      <c r="D17" s="25">
        <v>1194</v>
      </c>
      <c r="E17" s="34">
        <v>1100</v>
      </c>
      <c r="G17" s="40"/>
      <c r="H17" s="35"/>
      <c r="I17" s="35"/>
      <c r="J17" s="84"/>
      <c r="K17" s="41"/>
      <c r="L17" s="41"/>
      <c r="M17" s="35"/>
      <c r="N17" s="39"/>
      <c r="O17" s="19"/>
    </row>
    <row r="18" spans="1:18" x14ac:dyDescent="0.2">
      <c r="A18" s="9" t="s">
        <v>14</v>
      </c>
      <c r="B18" s="25">
        <v>8305</v>
      </c>
      <c r="C18" s="18">
        <v>8000</v>
      </c>
      <c r="D18" s="25">
        <v>8979</v>
      </c>
      <c r="E18" s="34">
        <v>8000</v>
      </c>
      <c r="G18" s="40"/>
      <c r="H18" s="35"/>
      <c r="I18" s="40"/>
      <c r="J18" s="84"/>
      <c r="K18" s="41"/>
      <c r="L18" s="41"/>
      <c r="M18" s="35"/>
      <c r="N18" s="39"/>
      <c r="O18" s="19"/>
    </row>
    <row r="19" spans="1:18" x14ac:dyDescent="0.2">
      <c r="A19" s="9" t="s">
        <v>15</v>
      </c>
      <c r="B19" s="25">
        <v>0</v>
      </c>
      <c r="C19" s="18">
        <v>300</v>
      </c>
      <c r="D19" s="25">
        <v>1878</v>
      </c>
      <c r="E19" s="34">
        <v>300</v>
      </c>
      <c r="G19" s="40"/>
      <c r="H19" s="35"/>
      <c r="I19" s="4"/>
      <c r="J19" s="84"/>
      <c r="K19" s="41"/>
      <c r="L19" s="41"/>
      <c r="M19" s="35"/>
      <c r="N19" s="39"/>
      <c r="O19" s="19"/>
    </row>
    <row r="20" spans="1:18" x14ac:dyDescent="0.2">
      <c r="A20" s="51" t="s">
        <v>61</v>
      </c>
      <c r="B20" s="39">
        <v>4722</v>
      </c>
      <c r="C20" s="19">
        <v>4750</v>
      </c>
      <c r="D20" s="85"/>
      <c r="E20" s="35">
        <v>4750</v>
      </c>
      <c r="G20" s="40"/>
      <c r="H20" s="19"/>
      <c r="I20" s="4"/>
      <c r="J20" s="84"/>
      <c r="K20" s="41"/>
      <c r="L20" s="41"/>
      <c r="M20" s="35"/>
      <c r="N20" s="39"/>
      <c r="O20" s="19"/>
    </row>
    <row r="21" spans="1:18" x14ac:dyDescent="0.2">
      <c r="A21" s="51" t="s">
        <v>62</v>
      </c>
      <c r="B21" s="39">
        <v>453</v>
      </c>
      <c r="C21" s="19">
        <v>500</v>
      </c>
      <c r="D21" s="85"/>
      <c r="E21" s="35">
        <v>500</v>
      </c>
      <c r="G21" s="40"/>
      <c r="H21" s="19"/>
      <c r="I21" s="4"/>
      <c r="J21" s="84"/>
      <c r="K21" s="41"/>
      <c r="L21" s="41"/>
      <c r="M21" s="35"/>
      <c r="N21" s="39"/>
      <c r="O21" s="19"/>
    </row>
    <row r="22" spans="1:18" x14ac:dyDescent="0.2">
      <c r="A22" s="51" t="s">
        <v>63</v>
      </c>
      <c r="B22" s="39">
        <v>3407</v>
      </c>
      <c r="C22" s="19">
        <v>3500</v>
      </c>
      <c r="D22" s="85"/>
      <c r="E22" s="35">
        <v>3500</v>
      </c>
      <c r="G22" s="2"/>
      <c r="H22" s="19"/>
      <c r="J22" s="84"/>
      <c r="K22" s="41"/>
      <c r="L22" s="41"/>
      <c r="M22" s="35"/>
      <c r="N22" s="39"/>
      <c r="O22" s="19"/>
    </row>
    <row r="23" spans="1:18" x14ac:dyDescent="0.2">
      <c r="A23" s="51" t="s">
        <v>64</v>
      </c>
      <c r="B23" s="39">
        <v>1</v>
      </c>
      <c r="C23" s="19">
        <v>300</v>
      </c>
      <c r="D23" s="85"/>
      <c r="E23" s="35">
        <v>300</v>
      </c>
      <c r="G23" s="2"/>
      <c r="H23" s="19"/>
      <c r="J23" s="84"/>
      <c r="K23" s="41"/>
      <c r="L23" s="41"/>
      <c r="M23" s="35"/>
      <c r="N23" s="39"/>
      <c r="O23" s="19"/>
    </row>
    <row r="24" spans="1:18" s="6" customFormat="1" x14ac:dyDescent="0.2">
      <c r="A24" s="20" t="s">
        <v>41</v>
      </c>
      <c r="B24" s="24">
        <v>7500</v>
      </c>
      <c r="C24" s="21">
        <v>7500</v>
      </c>
      <c r="D24" s="86">
        <v>7500</v>
      </c>
      <c r="E24" s="35">
        <v>7500</v>
      </c>
      <c r="G24" s="2"/>
      <c r="H24" s="21"/>
      <c r="I24" s="82"/>
      <c r="J24" s="42"/>
      <c r="K24" s="98"/>
      <c r="L24" s="99"/>
      <c r="M24" s="42"/>
      <c r="N24" s="42"/>
      <c r="O24" s="42"/>
      <c r="P24" s="42"/>
      <c r="Q24" s="42"/>
      <c r="R24" s="42"/>
    </row>
    <row r="25" spans="1:18" x14ac:dyDescent="0.2">
      <c r="A25" s="20" t="s">
        <v>6</v>
      </c>
      <c r="B25" s="24">
        <v>4150</v>
      </c>
      <c r="C25" s="21">
        <v>4150</v>
      </c>
      <c r="D25" s="85">
        <v>4150</v>
      </c>
      <c r="E25" s="35">
        <v>4150</v>
      </c>
      <c r="G25" s="2"/>
      <c r="H25" s="21"/>
      <c r="K25" s="38"/>
      <c r="L25" s="38"/>
    </row>
    <row r="26" spans="1:18" x14ac:dyDescent="0.2">
      <c r="A26" s="20" t="s">
        <v>49</v>
      </c>
      <c r="B26" s="24">
        <v>3500</v>
      </c>
      <c r="C26" s="21">
        <v>5000</v>
      </c>
      <c r="D26" s="85">
        <v>3500</v>
      </c>
      <c r="E26" s="35">
        <v>3500</v>
      </c>
      <c r="G26" s="2"/>
      <c r="H26" s="21"/>
      <c r="K26" s="38"/>
      <c r="L26" s="38"/>
    </row>
    <row r="27" spans="1:18" x14ac:dyDescent="0.2">
      <c r="A27" s="9" t="s">
        <v>16</v>
      </c>
      <c r="B27" s="25">
        <v>45</v>
      </c>
      <c r="C27" s="18">
        <v>150</v>
      </c>
      <c r="D27" s="25">
        <v>25</v>
      </c>
      <c r="E27" s="34">
        <v>150</v>
      </c>
      <c r="G27" s="2"/>
      <c r="H27" s="2"/>
      <c r="J27" s="37"/>
      <c r="K27" s="41"/>
      <c r="L27" s="41"/>
      <c r="M27" s="35"/>
      <c r="N27" s="39"/>
      <c r="O27" s="19"/>
    </row>
    <row r="28" spans="1:18" x14ac:dyDescent="0.2">
      <c r="A28" s="9" t="s">
        <v>17</v>
      </c>
      <c r="B28" s="25">
        <v>296</v>
      </c>
      <c r="C28" s="18">
        <v>250</v>
      </c>
      <c r="D28" s="25">
        <v>239</v>
      </c>
      <c r="E28" s="34">
        <v>250</v>
      </c>
      <c r="G28" s="2"/>
      <c r="H28" s="6" t="s">
        <v>56</v>
      </c>
      <c r="J28" s="37"/>
      <c r="K28" s="41"/>
      <c r="L28" s="41"/>
      <c r="M28" s="35"/>
      <c r="N28" s="39"/>
      <c r="O28" s="19"/>
    </row>
    <row r="29" spans="1:18" x14ac:dyDescent="0.2">
      <c r="A29" s="9" t="s">
        <v>18</v>
      </c>
      <c r="B29" s="25">
        <v>1062</v>
      </c>
      <c r="C29" s="18">
        <v>1000</v>
      </c>
      <c r="D29" s="25">
        <v>879</v>
      </c>
      <c r="E29" s="34">
        <v>1000</v>
      </c>
      <c r="G29" s="2"/>
      <c r="J29" s="37"/>
      <c r="K29" s="41"/>
      <c r="L29" s="41"/>
      <c r="M29" s="35"/>
      <c r="N29" s="39"/>
      <c r="O29" s="19"/>
    </row>
    <row r="30" spans="1:18" x14ac:dyDescent="0.2">
      <c r="A30" s="9" t="s">
        <v>19</v>
      </c>
      <c r="B30" s="25">
        <v>337</v>
      </c>
      <c r="C30" s="18">
        <v>1000</v>
      </c>
      <c r="D30" s="25">
        <v>314</v>
      </c>
      <c r="E30" s="34">
        <v>1000</v>
      </c>
      <c r="G30" s="2"/>
      <c r="H30" t="s">
        <v>57</v>
      </c>
      <c r="J30" s="37"/>
      <c r="K30" s="41"/>
      <c r="L30" s="41"/>
      <c r="M30" s="35"/>
      <c r="N30" s="39"/>
      <c r="O30" s="19"/>
    </row>
    <row r="31" spans="1:18" x14ac:dyDescent="0.2">
      <c r="A31" s="9" t="s">
        <v>20</v>
      </c>
      <c r="B31" s="25">
        <v>1775</v>
      </c>
      <c r="C31" s="18">
        <v>1750</v>
      </c>
      <c r="D31" s="25">
        <v>1739</v>
      </c>
      <c r="E31" s="34">
        <v>1750</v>
      </c>
      <c r="G31" s="2"/>
      <c r="J31" s="37"/>
      <c r="K31" s="41"/>
      <c r="L31" s="41"/>
      <c r="M31" s="35"/>
      <c r="N31" s="39"/>
      <c r="O31" s="19"/>
    </row>
    <row r="32" spans="1:18" x14ac:dyDescent="0.2">
      <c r="A32" s="9" t="s">
        <v>8</v>
      </c>
      <c r="B32" s="25">
        <v>967</v>
      </c>
      <c r="C32" s="18">
        <v>1000</v>
      </c>
      <c r="D32" s="25">
        <v>957</v>
      </c>
      <c r="E32" s="34">
        <v>1000</v>
      </c>
      <c r="G32" s="2"/>
      <c r="J32" s="37"/>
      <c r="K32" s="41"/>
      <c r="L32" s="41"/>
      <c r="M32" s="35"/>
      <c r="N32" s="39"/>
      <c r="O32" s="19"/>
    </row>
    <row r="33" spans="1:18" x14ac:dyDescent="0.2">
      <c r="A33" s="9" t="s">
        <v>21</v>
      </c>
      <c r="B33" s="25">
        <v>-2</v>
      </c>
      <c r="C33" s="18">
        <v>0</v>
      </c>
      <c r="D33" s="25">
        <v>0</v>
      </c>
      <c r="E33" s="34">
        <v>0</v>
      </c>
      <c r="G33" s="2"/>
      <c r="J33" s="37"/>
      <c r="K33" s="41"/>
      <c r="L33" s="41"/>
      <c r="M33" s="35"/>
      <c r="N33" s="39"/>
      <c r="O33" s="19"/>
    </row>
    <row r="34" spans="1:18" x14ac:dyDescent="0.2">
      <c r="A34" s="9" t="s">
        <v>22</v>
      </c>
      <c r="B34" s="25">
        <v>126</v>
      </c>
      <c r="C34" s="18">
        <v>0</v>
      </c>
      <c r="D34" s="25">
        <v>176</v>
      </c>
      <c r="E34" s="34">
        <v>0</v>
      </c>
      <c r="G34" s="2"/>
      <c r="J34" s="37"/>
      <c r="K34" s="41"/>
      <c r="L34" s="41"/>
      <c r="M34" s="35"/>
      <c r="N34" s="39"/>
      <c r="O34" s="19"/>
    </row>
    <row r="35" spans="1:18" x14ac:dyDescent="0.2">
      <c r="A35" s="9" t="s">
        <v>65</v>
      </c>
      <c r="B35" s="25">
        <v>654</v>
      </c>
      <c r="C35" s="18">
        <v>50</v>
      </c>
      <c r="D35" s="25">
        <v>0</v>
      </c>
      <c r="E35" s="34">
        <v>50</v>
      </c>
      <c r="G35" s="2"/>
      <c r="J35" s="37"/>
      <c r="K35" s="41"/>
      <c r="L35" s="41"/>
      <c r="M35" s="35"/>
      <c r="N35" s="39"/>
      <c r="O35" s="19"/>
    </row>
    <row r="36" spans="1:18" x14ac:dyDescent="0.2">
      <c r="A36" s="9" t="s">
        <v>23</v>
      </c>
      <c r="B36" s="25">
        <v>2565</v>
      </c>
      <c r="C36" s="18">
        <v>1800</v>
      </c>
      <c r="D36" s="25">
        <v>1815</v>
      </c>
      <c r="E36" s="34">
        <v>1800</v>
      </c>
      <c r="G36" s="2"/>
      <c r="J36" s="37"/>
      <c r="K36" s="41"/>
      <c r="L36" s="41"/>
      <c r="M36" s="35"/>
      <c r="N36" s="39"/>
      <c r="O36" s="19"/>
    </row>
    <row r="37" spans="1:18" x14ac:dyDescent="0.2">
      <c r="A37" s="9" t="s">
        <v>24</v>
      </c>
      <c r="B37" s="25">
        <v>80</v>
      </c>
      <c r="C37" s="18">
        <v>150</v>
      </c>
      <c r="D37" s="25">
        <v>335</v>
      </c>
      <c r="E37" s="34">
        <v>150</v>
      </c>
      <c r="G37" s="2"/>
      <c r="J37" s="37"/>
      <c r="K37" s="41"/>
      <c r="L37" s="41"/>
      <c r="M37" s="35"/>
      <c r="N37" s="39"/>
      <c r="O37" s="19"/>
    </row>
    <row r="38" spans="1:18" x14ac:dyDescent="0.2">
      <c r="A38" s="9" t="s">
        <v>25</v>
      </c>
      <c r="B38" s="25">
        <v>11471</v>
      </c>
      <c r="C38" s="18">
        <v>10000</v>
      </c>
      <c r="D38" s="25">
        <v>10614</v>
      </c>
      <c r="E38" s="34">
        <v>10000</v>
      </c>
      <c r="G38" s="2"/>
      <c r="J38" s="37"/>
      <c r="K38" s="41"/>
      <c r="L38" s="41"/>
      <c r="M38" s="35"/>
      <c r="N38" s="39"/>
      <c r="O38" s="19"/>
    </row>
    <row r="39" spans="1:18" x14ac:dyDescent="0.2">
      <c r="A39" s="9" t="s">
        <v>26</v>
      </c>
      <c r="B39" s="25">
        <v>26335</v>
      </c>
      <c r="C39" s="18">
        <v>23500</v>
      </c>
      <c r="D39" s="25">
        <v>22523</v>
      </c>
      <c r="E39" s="34">
        <v>23500</v>
      </c>
      <c r="G39" s="2"/>
      <c r="J39" s="37"/>
      <c r="K39" s="41"/>
      <c r="L39" s="41"/>
      <c r="M39" s="35"/>
      <c r="N39" s="39"/>
      <c r="O39" s="19"/>
    </row>
    <row r="40" spans="1:18" x14ac:dyDescent="0.2">
      <c r="A40" s="9" t="s">
        <v>27</v>
      </c>
      <c r="B40" s="25">
        <v>3120</v>
      </c>
      <c r="C40" s="18">
        <v>2800</v>
      </c>
      <c r="D40" s="25">
        <v>2850</v>
      </c>
      <c r="E40" s="34">
        <v>2800</v>
      </c>
      <c r="G40" s="2"/>
      <c r="J40" s="37"/>
      <c r="K40" s="41"/>
      <c r="L40" s="41"/>
      <c r="M40" s="35"/>
      <c r="N40" s="39"/>
      <c r="O40" s="19"/>
    </row>
    <row r="41" spans="1:18" x14ac:dyDescent="0.2">
      <c r="A41" s="9" t="s">
        <v>36</v>
      </c>
      <c r="B41" s="25">
        <v>325</v>
      </c>
      <c r="C41" s="18">
        <v>300</v>
      </c>
      <c r="D41" s="25">
        <v>179</v>
      </c>
      <c r="E41" s="36">
        <v>300</v>
      </c>
      <c r="G41" s="2"/>
      <c r="J41" s="37"/>
      <c r="K41" s="41"/>
      <c r="L41" s="41"/>
      <c r="P41" s="19"/>
      <c r="Q41" s="19"/>
      <c r="R41" s="27"/>
    </row>
    <row r="42" spans="1:18" s="1" customFormat="1" x14ac:dyDescent="0.2">
      <c r="A42" s="23" t="s">
        <v>42</v>
      </c>
      <c r="B42" s="22">
        <f>SUM(B12:B41)</f>
        <v>115734</v>
      </c>
      <c r="C42" s="22">
        <f>SUM(C12:C41)</f>
        <v>105500</v>
      </c>
      <c r="D42" s="22">
        <f>SUM(D12:D41)</f>
        <v>93626</v>
      </c>
      <c r="E42" s="29">
        <f>SUM(E12:E41)</f>
        <v>104000</v>
      </c>
      <c r="G42" s="2"/>
      <c r="J42" s="37"/>
      <c r="K42" s="41"/>
      <c r="L42" s="41"/>
      <c r="M42" s="43"/>
      <c r="N42" s="43"/>
      <c r="O42" s="43"/>
      <c r="P42" s="19"/>
      <c r="Q42" s="19"/>
      <c r="R42" s="27"/>
    </row>
    <row r="43" spans="1:18" x14ac:dyDescent="0.2">
      <c r="A43" s="9"/>
      <c r="B43" s="18"/>
      <c r="C43" s="18"/>
      <c r="D43" s="18"/>
      <c r="E43" s="28"/>
      <c r="G43" s="2"/>
      <c r="J43" s="37"/>
      <c r="K43" s="41"/>
      <c r="L43" s="41"/>
      <c r="P43" s="19"/>
      <c r="Q43" s="19"/>
      <c r="R43" s="27"/>
    </row>
    <row r="44" spans="1:18" x14ac:dyDescent="0.2">
      <c r="A44" s="7" t="s">
        <v>39</v>
      </c>
      <c r="B44" s="17"/>
      <c r="C44" s="17"/>
      <c r="D44" s="17"/>
      <c r="E44" s="30"/>
      <c r="J44" s="37"/>
      <c r="K44" s="41"/>
      <c r="L44" s="41"/>
      <c r="P44" s="19"/>
      <c r="Q44" s="19"/>
      <c r="R44" s="27"/>
    </row>
    <row r="45" spans="1:18" x14ac:dyDescent="0.2">
      <c r="A45" s="15" t="s">
        <v>47</v>
      </c>
      <c r="B45" s="18">
        <v>31739</v>
      </c>
      <c r="C45" s="18">
        <v>26000</v>
      </c>
      <c r="D45" s="18">
        <v>20873</v>
      </c>
      <c r="E45" s="28">
        <v>26000</v>
      </c>
      <c r="J45" s="37"/>
      <c r="K45" s="41"/>
      <c r="L45" s="41"/>
      <c r="P45" s="19"/>
      <c r="Q45" s="19"/>
      <c r="R45" s="27"/>
    </row>
    <row r="46" spans="1:18" x14ac:dyDescent="0.2">
      <c r="A46" s="9" t="s">
        <v>29</v>
      </c>
      <c r="B46" s="18">
        <v>23124</v>
      </c>
      <c r="C46" s="18">
        <v>25000</v>
      </c>
      <c r="D46" s="18">
        <v>24850</v>
      </c>
      <c r="E46" s="28">
        <v>25000</v>
      </c>
      <c r="J46" s="37"/>
      <c r="K46" s="41"/>
      <c r="L46" s="41"/>
      <c r="M46" s="27"/>
      <c r="P46" s="19"/>
      <c r="Q46" s="19"/>
    </row>
    <row r="47" spans="1:18" x14ac:dyDescent="0.2">
      <c r="A47" s="9" t="s">
        <v>30</v>
      </c>
      <c r="B47" s="18">
        <v>5369</v>
      </c>
      <c r="C47" s="18">
        <v>5250</v>
      </c>
      <c r="D47" s="18">
        <v>2980</v>
      </c>
      <c r="E47" s="28">
        <v>5250</v>
      </c>
      <c r="J47" s="37"/>
      <c r="K47" s="41"/>
      <c r="L47" s="41"/>
      <c r="M47" s="44"/>
      <c r="N47" s="39"/>
      <c r="O47" s="19"/>
    </row>
    <row r="48" spans="1:18" x14ac:dyDescent="0.2">
      <c r="A48" s="9" t="s">
        <v>31</v>
      </c>
      <c r="B48" s="18">
        <v>1441</v>
      </c>
      <c r="C48" s="18">
        <v>1500</v>
      </c>
      <c r="D48" s="18">
        <v>1572</v>
      </c>
      <c r="E48" s="28">
        <v>1500</v>
      </c>
      <c r="J48" s="37"/>
      <c r="K48" s="41"/>
      <c r="L48" s="41"/>
      <c r="N48" s="19"/>
      <c r="O48" s="19"/>
      <c r="R48" s="27"/>
    </row>
    <row r="49" spans="1:18" x14ac:dyDescent="0.2">
      <c r="A49" s="9" t="s">
        <v>32</v>
      </c>
      <c r="B49" s="18">
        <v>3071</v>
      </c>
      <c r="C49" s="18">
        <v>4000</v>
      </c>
      <c r="D49" s="18">
        <v>0</v>
      </c>
      <c r="E49" s="28">
        <v>4000</v>
      </c>
      <c r="K49" s="12"/>
      <c r="L49" s="12"/>
      <c r="M49" s="40"/>
      <c r="N49" s="40"/>
      <c r="O49" s="40"/>
      <c r="P49" s="40"/>
      <c r="Q49" s="40"/>
      <c r="R49" s="40"/>
    </row>
    <row r="50" spans="1:18" x14ac:dyDescent="0.2">
      <c r="A50" s="9" t="s">
        <v>33</v>
      </c>
      <c r="B50" s="18">
        <v>21153</v>
      </c>
      <c r="C50" s="18">
        <v>18500</v>
      </c>
      <c r="D50" s="18">
        <v>23271</v>
      </c>
      <c r="E50" s="28">
        <v>18500</v>
      </c>
      <c r="N50" s="42"/>
    </row>
    <row r="51" spans="1:18" x14ac:dyDescent="0.2">
      <c r="A51" s="9" t="s">
        <v>34</v>
      </c>
      <c r="B51" s="18">
        <v>1155</v>
      </c>
      <c r="C51" s="18">
        <v>1150</v>
      </c>
      <c r="D51" s="18">
        <v>1072</v>
      </c>
      <c r="E51" s="28">
        <v>1150</v>
      </c>
      <c r="K51" s="43"/>
      <c r="L51" s="43"/>
    </row>
    <row r="52" spans="1:18" x14ac:dyDescent="0.2">
      <c r="A52" s="15" t="s">
        <v>46</v>
      </c>
      <c r="B52" s="18">
        <v>28931</v>
      </c>
      <c r="C52" s="18">
        <v>24000</v>
      </c>
      <c r="D52" s="18">
        <v>24888</v>
      </c>
      <c r="E52" s="28">
        <v>24000</v>
      </c>
    </row>
    <row r="53" spans="1:18" x14ac:dyDescent="0.2">
      <c r="A53" s="9" t="s">
        <v>37</v>
      </c>
      <c r="B53" s="18">
        <v>180</v>
      </c>
      <c r="C53" s="18">
        <v>100</v>
      </c>
      <c r="D53" s="18">
        <v>61</v>
      </c>
      <c r="E53" s="28">
        <v>100</v>
      </c>
    </row>
    <row r="54" spans="1:18" s="1" customFormat="1" x14ac:dyDescent="0.2">
      <c r="A54" s="93" t="s">
        <v>42</v>
      </c>
      <c r="B54" s="94">
        <f>SUM(B45:B53)</f>
        <v>116163</v>
      </c>
      <c r="C54" s="94">
        <f>SUM(C45:C53)</f>
        <v>105500</v>
      </c>
      <c r="D54" s="94">
        <f>SUM(D45:D53)</f>
        <v>99567</v>
      </c>
      <c r="E54" s="28">
        <f>SUM(E45:E53)</f>
        <v>105500</v>
      </c>
      <c r="J54" s="43"/>
      <c r="K54" s="4"/>
      <c r="L54" s="4"/>
      <c r="M54" s="43"/>
      <c r="N54" s="43"/>
      <c r="O54" s="43"/>
      <c r="P54" s="43"/>
      <c r="Q54" s="43"/>
      <c r="R54" s="43"/>
    </row>
    <row r="55" spans="1:18" x14ac:dyDescent="0.2">
      <c r="A55" s="51"/>
      <c r="B55" s="19"/>
      <c r="C55" s="19"/>
      <c r="D55" s="19"/>
      <c r="E55" s="27"/>
    </row>
    <row r="56" spans="1:18" x14ac:dyDescent="0.2">
      <c r="A56" s="51"/>
      <c r="B56" s="19"/>
      <c r="C56" s="19"/>
      <c r="D56" s="19"/>
      <c r="E56" s="27"/>
    </row>
    <row r="57" spans="1:18" x14ac:dyDescent="0.2">
      <c r="A57" s="11"/>
      <c r="D57" s="19"/>
    </row>
    <row r="58" spans="1:18" x14ac:dyDescent="0.2">
      <c r="D58" s="19"/>
    </row>
    <row r="59" spans="1:18" x14ac:dyDescent="0.2">
      <c r="D59" s="19"/>
    </row>
    <row r="60" spans="1:18" x14ac:dyDescent="0.2">
      <c r="D60" s="19"/>
    </row>
    <row r="61" spans="1:18" x14ac:dyDescent="0.2">
      <c r="D61" s="21"/>
    </row>
    <row r="62" spans="1:18" x14ac:dyDescent="0.2">
      <c r="D62" s="21"/>
    </row>
    <row r="63" spans="1:18" x14ac:dyDescent="0.2">
      <c r="D63" s="21"/>
    </row>
  </sheetData>
  <mergeCells count="6">
    <mergeCell ref="K24:L24"/>
    <mergeCell ref="A1:C1"/>
    <mergeCell ref="A2:C2"/>
    <mergeCell ref="A3:C3"/>
    <mergeCell ref="A4:C4"/>
    <mergeCell ref="A5:C5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workbookViewId="0">
      <selection activeCell="A2" sqref="A2"/>
    </sheetView>
  </sheetViews>
  <sheetFormatPr defaultColWidth="8.85546875" defaultRowHeight="12.75" x14ac:dyDescent="0.2"/>
  <cols>
    <col min="1" max="1" width="14.42578125" customWidth="1"/>
    <col min="2" max="2" width="21.42578125" customWidth="1"/>
    <col min="3" max="3" width="10.5703125" style="80" customWidth="1"/>
    <col min="4" max="4" width="5.42578125" customWidth="1"/>
    <col min="9" max="9" width="9.7109375" customWidth="1"/>
  </cols>
  <sheetData>
    <row r="1" spans="1:9" ht="18.75" x14ac:dyDescent="0.3">
      <c r="A1" s="105" t="s">
        <v>118</v>
      </c>
      <c r="B1" s="105"/>
      <c r="C1" s="105"/>
    </row>
    <row r="4" spans="1:9" ht="15" x14ac:dyDescent="0.25">
      <c r="A4" s="106" t="s">
        <v>67</v>
      </c>
      <c r="B4" s="107"/>
      <c r="C4" s="108"/>
      <c r="E4" s="106" t="s">
        <v>68</v>
      </c>
      <c r="F4" s="107"/>
      <c r="G4" s="107"/>
      <c r="H4" s="107"/>
      <c r="I4" s="108"/>
    </row>
    <row r="5" spans="1:9" x14ac:dyDescent="0.2">
      <c r="A5" s="53" t="s">
        <v>69</v>
      </c>
      <c r="B5" s="54"/>
      <c r="C5" s="55">
        <v>27437</v>
      </c>
      <c r="D5" s="6"/>
      <c r="E5" s="109" t="s">
        <v>69</v>
      </c>
      <c r="F5" s="110"/>
      <c r="G5" s="90"/>
      <c r="H5" s="90"/>
      <c r="I5" s="55">
        <v>42185</v>
      </c>
    </row>
    <row r="6" spans="1:9" x14ac:dyDescent="0.2">
      <c r="A6" s="56" t="s">
        <v>70</v>
      </c>
      <c r="B6" s="57"/>
      <c r="C6" s="58">
        <v>11900</v>
      </c>
      <c r="D6" s="6"/>
      <c r="E6" s="101" t="s">
        <v>71</v>
      </c>
      <c r="F6" s="102"/>
      <c r="G6" s="102"/>
      <c r="H6" s="102"/>
      <c r="I6" s="58">
        <v>4150</v>
      </c>
    </row>
    <row r="7" spans="1:9" x14ac:dyDescent="0.2">
      <c r="A7" s="56" t="s">
        <v>72</v>
      </c>
      <c r="B7" s="57"/>
      <c r="C7" s="59">
        <v>39337</v>
      </c>
      <c r="D7" s="6"/>
      <c r="E7" s="101" t="s">
        <v>72</v>
      </c>
      <c r="F7" s="102"/>
      <c r="G7" s="102"/>
      <c r="H7" s="91"/>
      <c r="I7" s="59">
        <v>46335</v>
      </c>
    </row>
    <row r="8" spans="1:9" x14ac:dyDescent="0.2">
      <c r="A8" s="56" t="s">
        <v>73</v>
      </c>
      <c r="B8" s="57"/>
      <c r="C8" s="58">
        <v>11900</v>
      </c>
      <c r="E8" s="101" t="s">
        <v>74</v>
      </c>
      <c r="F8" s="102"/>
      <c r="G8" s="102"/>
      <c r="H8" s="102"/>
      <c r="I8" s="60">
        <v>4150</v>
      </c>
    </row>
    <row r="9" spans="1:9" x14ac:dyDescent="0.2">
      <c r="A9" s="56" t="s">
        <v>75</v>
      </c>
      <c r="B9" s="57"/>
      <c r="C9" s="59">
        <v>51237</v>
      </c>
      <c r="E9" s="103" t="s">
        <v>76</v>
      </c>
      <c r="F9" s="104"/>
      <c r="G9" s="104"/>
      <c r="H9" s="92"/>
      <c r="I9" s="61">
        <v>-2139</v>
      </c>
    </row>
    <row r="10" spans="1:9" x14ac:dyDescent="0.2">
      <c r="A10" s="56" t="s">
        <v>77</v>
      </c>
      <c r="B10" s="57"/>
      <c r="C10" s="58">
        <v>7500</v>
      </c>
      <c r="E10" s="101" t="s">
        <v>75</v>
      </c>
      <c r="F10" s="102"/>
      <c r="G10" s="102"/>
      <c r="H10" s="91"/>
      <c r="I10" s="59">
        <v>48346</v>
      </c>
    </row>
    <row r="11" spans="1:9" x14ac:dyDescent="0.2">
      <c r="A11" s="56" t="s">
        <v>78</v>
      </c>
      <c r="B11" s="57"/>
      <c r="C11" s="59">
        <v>58737</v>
      </c>
      <c r="E11" s="101" t="s">
        <v>79</v>
      </c>
      <c r="F11" s="102"/>
      <c r="G11" s="102"/>
      <c r="H11" s="102"/>
      <c r="I11" s="62">
        <v>4150</v>
      </c>
    </row>
    <row r="12" spans="1:9" x14ac:dyDescent="0.2">
      <c r="A12" s="56" t="s">
        <v>80</v>
      </c>
      <c r="B12" s="57"/>
      <c r="C12" s="63">
        <v>7500</v>
      </c>
      <c r="E12" s="103" t="s">
        <v>81</v>
      </c>
      <c r="F12" s="104"/>
      <c r="G12" s="104"/>
      <c r="H12" s="92"/>
      <c r="I12" s="61">
        <v>-8160</v>
      </c>
    </row>
    <row r="13" spans="1:9" x14ac:dyDescent="0.2">
      <c r="A13" s="56" t="s">
        <v>82</v>
      </c>
      <c r="B13" s="57"/>
      <c r="C13" s="58">
        <v>-2525.9</v>
      </c>
      <c r="E13" s="101" t="s">
        <v>78</v>
      </c>
      <c r="F13" s="102"/>
      <c r="G13" s="102"/>
      <c r="H13" s="91"/>
      <c r="I13" s="59">
        <v>44336</v>
      </c>
    </row>
    <row r="14" spans="1:9" x14ac:dyDescent="0.2">
      <c r="A14" s="56" t="s">
        <v>83</v>
      </c>
      <c r="B14" s="57"/>
      <c r="C14" s="64">
        <f>C11+C12+C13</f>
        <v>63711.1</v>
      </c>
      <c r="E14" s="101" t="s">
        <v>84</v>
      </c>
      <c r="F14" s="102"/>
      <c r="G14" s="102"/>
      <c r="H14" s="102"/>
      <c r="I14" s="62">
        <v>4150</v>
      </c>
    </row>
    <row r="15" spans="1:9" x14ac:dyDescent="0.2">
      <c r="A15" s="56" t="s">
        <v>85</v>
      </c>
      <c r="B15" s="57"/>
      <c r="C15" s="63">
        <v>7500</v>
      </c>
      <c r="E15" s="65" t="s">
        <v>86</v>
      </c>
      <c r="F15" s="66"/>
      <c r="G15" s="66"/>
      <c r="H15" s="92"/>
      <c r="I15" s="61">
        <v>-3556.91</v>
      </c>
    </row>
    <row r="16" spans="1:9" x14ac:dyDescent="0.2">
      <c r="A16" s="56" t="s">
        <v>100</v>
      </c>
      <c r="B16" s="57"/>
      <c r="C16" s="67">
        <v>-23527</v>
      </c>
      <c r="E16" s="56" t="s">
        <v>101</v>
      </c>
      <c r="F16" s="57"/>
      <c r="G16" s="57"/>
      <c r="H16" s="91"/>
      <c r="I16" s="59">
        <f>I13+I14+I15</f>
        <v>44929.09</v>
      </c>
    </row>
    <row r="17" spans="1:14" x14ac:dyDescent="0.2">
      <c r="A17" s="56" t="s">
        <v>87</v>
      </c>
      <c r="B17" s="68"/>
      <c r="C17" s="64">
        <f>C14+C15+C16</f>
        <v>47684.100000000006</v>
      </c>
      <c r="E17" s="101" t="s">
        <v>88</v>
      </c>
      <c r="F17" s="102"/>
      <c r="G17" s="102"/>
      <c r="H17" s="102"/>
      <c r="I17" s="62">
        <v>4150</v>
      </c>
    </row>
    <row r="18" spans="1:14" x14ac:dyDescent="0.2">
      <c r="A18" s="56" t="s">
        <v>94</v>
      </c>
      <c r="B18" s="57"/>
      <c r="C18" s="63">
        <v>7500</v>
      </c>
      <c r="E18" s="65" t="s">
        <v>100</v>
      </c>
      <c r="F18" s="66"/>
      <c r="G18" s="66"/>
      <c r="H18" s="92"/>
      <c r="I18" s="61">
        <v>-3905.88</v>
      </c>
    </row>
    <row r="19" spans="1:14" x14ac:dyDescent="0.2">
      <c r="A19" s="56" t="s">
        <v>107</v>
      </c>
      <c r="B19" s="57"/>
      <c r="C19" s="70">
        <v>-7924</v>
      </c>
      <c r="E19" s="56" t="s">
        <v>87</v>
      </c>
      <c r="F19" s="68"/>
      <c r="G19" s="68"/>
      <c r="H19" s="43"/>
      <c r="I19" s="59">
        <f>I16+I17+I18</f>
        <v>45173.21</v>
      </c>
    </row>
    <row r="20" spans="1:14" x14ac:dyDescent="0.2">
      <c r="A20" s="68" t="s">
        <v>96</v>
      </c>
      <c r="B20" s="68"/>
      <c r="C20" s="83">
        <f>C17+C18+C19</f>
        <v>47260.100000000006</v>
      </c>
      <c r="D20" s="43"/>
      <c r="E20" s="101" t="s">
        <v>90</v>
      </c>
      <c r="F20" s="102"/>
      <c r="G20" s="102"/>
      <c r="H20" s="102"/>
      <c r="I20" s="62">
        <v>4150</v>
      </c>
    </row>
    <row r="21" spans="1:14" x14ac:dyDescent="0.2">
      <c r="A21" s="56" t="s">
        <v>97</v>
      </c>
      <c r="B21" s="57"/>
      <c r="C21" s="63">
        <v>7500</v>
      </c>
      <c r="E21" s="65" t="s">
        <v>95</v>
      </c>
      <c r="F21" s="66"/>
      <c r="G21" s="66"/>
      <c r="H21" s="92"/>
      <c r="I21" s="62">
        <v>-4943</v>
      </c>
    </row>
    <row r="22" spans="1:14" x14ac:dyDescent="0.2">
      <c r="A22" s="69" t="s">
        <v>98</v>
      </c>
      <c r="B22" s="57"/>
      <c r="C22" s="70">
        <f>-C30</f>
        <v>-12000</v>
      </c>
      <c r="E22" s="87" t="s">
        <v>96</v>
      </c>
      <c r="F22" s="68"/>
      <c r="G22" s="68"/>
      <c r="H22" s="43"/>
      <c r="I22" s="59">
        <f>I19+I20+I21</f>
        <v>44380.21</v>
      </c>
    </row>
    <row r="23" spans="1:14" x14ac:dyDescent="0.2">
      <c r="A23" s="71" t="s">
        <v>99</v>
      </c>
      <c r="B23" s="72"/>
      <c r="C23" s="73">
        <f>C20+C21+C22</f>
        <v>42760.100000000006</v>
      </c>
      <c r="E23" s="101" t="s">
        <v>102</v>
      </c>
      <c r="F23" s="102"/>
      <c r="G23" s="102"/>
      <c r="H23" s="102"/>
      <c r="I23" s="62">
        <v>4150</v>
      </c>
    </row>
    <row r="24" spans="1:14" ht="15" x14ac:dyDescent="0.25">
      <c r="A24" s="75"/>
      <c r="B24" s="57"/>
      <c r="C24" s="74"/>
      <c r="E24" s="65" t="s">
        <v>103</v>
      </c>
      <c r="F24" s="66"/>
      <c r="G24" s="66"/>
      <c r="H24" s="92"/>
      <c r="I24" s="61">
        <f>-I31</f>
        <v>-3000</v>
      </c>
      <c r="L24" s="68"/>
      <c r="M24" s="68"/>
      <c r="N24" s="74"/>
    </row>
    <row r="25" spans="1:14" ht="15" x14ac:dyDescent="0.25">
      <c r="A25" s="75"/>
      <c r="B25" s="57"/>
      <c r="C25" s="74"/>
      <c r="E25" s="71" t="s">
        <v>89</v>
      </c>
      <c r="F25" s="72"/>
      <c r="G25" s="72"/>
      <c r="H25" s="76"/>
      <c r="I25" s="77">
        <f>I22+I23+I24</f>
        <v>45530.21</v>
      </c>
    </row>
    <row r="26" spans="1:14" ht="15" x14ac:dyDescent="0.25">
      <c r="A26" s="111" t="s">
        <v>109</v>
      </c>
      <c r="B26" s="112"/>
      <c r="C26" s="113"/>
      <c r="E26" s="68"/>
      <c r="F26" s="68"/>
      <c r="G26" s="68"/>
      <c r="H26" s="43"/>
      <c r="I26" s="78"/>
    </row>
    <row r="27" spans="1:14" ht="15" x14ac:dyDescent="0.25">
      <c r="A27" s="75" t="s">
        <v>110</v>
      </c>
      <c r="B27" s="57"/>
      <c r="C27" s="74">
        <v>5000</v>
      </c>
      <c r="E27" s="111" t="s">
        <v>109</v>
      </c>
      <c r="F27" s="112"/>
      <c r="G27" s="113"/>
      <c r="H27" s="76"/>
      <c r="I27" s="114"/>
    </row>
    <row r="28" spans="1:14" ht="15" x14ac:dyDescent="0.25">
      <c r="A28" s="75" t="s">
        <v>111</v>
      </c>
      <c r="B28" s="57"/>
      <c r="C28" s="74">
        <v>3000</v>
      </c>
      <c r="E28" s="75" t="s">
        <v>112</v>
      </c>
      <c r="F28" s="57"/>
      <c r="H28" s="43"/>
      <c r="I28" s="74">
        <v>1500</v>
      </c>
    </row>
    <row r="29" spans="1:14" ht="15" x14ac:dyDescent="0.25">
      <c r="A29" s="75" t="s">
        <v>113</v>
      </c>
      <c r="B29" s="57"/>
      <c r="C29" s="113">
        <v>4000</v>
      </c>
      <c r="E29" s="75" t="s">
        <v>108</v>
      </c>
      <c r="F29" s="57"/>
      <c r="H29" s="43"/>
      <c r="I29" s="74">
        <v>500</v>
      </c>
    </row>
    <row r="30" spans="1:14" ht="15" x14ac:dyDescent="0.25">
      <c r="A30" s="75"/>
      <c r="B30" s="57"/>
      <c r="C30" s="74">
        <f>SUM(C27:C29)</f>
        <v>12000</v>
      </c>
      <c r="E30" s="75" t="s">
        <v>114</v>
      </c>
      <c r="F30" s="57"/>
      <c r="H30" s="43"/>
      <c r="I30" s="113">
        <v>1000</v>
      </c>
    </row>
    <row r="31" spans="1:14" ht="15" x14ac:dyDescent="0.25">
      <c r="A31" s="75"/>
      <c r="B31" s="57"/>
      <c r="C31" s="74"/>
      <c r="E31" s="75"/>
      <c r="F31" s="57"/>
      <c r="H31" s="43"/>
      <c r="I31" s="74">
        <f>SUM(I28:I30)</f>
        <v>3000</v>
      </c>
    </row>
    <row r="32" spans="1:14" ht="15" x14ac:dyDescent="0.25">
      <c r="A32" s="75"/>
      <c r="B32" s="57"/>
      <c r="C32" s="74"/>
    </row>
    <row r="33" spans="1:9" ht="15" x14ac:dyDescent="0.25">
      <c r="A33" s="75" t="s">
        <v>115</v>
      </c>
      <c r="B33" s="57"/>
      <c r="C33" s="74"/>
      <c r="E33" s="75" t="s">
        <v>115</v>
      </c>
      <c r="F33" s="57"/>
      <c r="G33" s="74"/>
      <c r="H33" s="81"/>
      <c r="I33" s="81"/>
    </row>
    <row r="34" spans="1:9" ht="15" x14ac:dyDescent="0.25">
      <c r="A34" s="79" t="s">
        <v>91</v>
      </c>
      <c r="B34" s="54"/>
      <c r="C34" s="115">
        <v>25000</v>
      </c>
      <c r="E34" s="79" t="s">
        <v>116</v>
      </c>
      <c r="F34" s="54"/>
      <c r="G34" s="115"/>
      <c r="I34" s="116">
        <v>5000</v>
      </c>
    </row>
    <row r="35" spans="1:9" x14ac:dyDescent="0.2">
      <c r="A35" s="117" t="s">
        <v>117</v>
      </c>
      <c r="B35" s="117"/>
      <c r="C35" s="118">
        <v>10000</v>
      </c>
      <c r="E35" s="117"/>
      <c r="F35" s="117"/>
      <c r="G35" s="118"/>
    </row>
    <row r="36" spans="1:9" x14ac:dyDescent="0.2">
      <c r="A36" s="119"/>
      <c r="B36" s="119"/>
      <c r="C36" s="118"/>
    </row>
    <row r="37" spans="1:9" x14ac:dyDescent="0.2">
      <c r="A37" s="119"/>
      <c r="B37" s="119"/>
      <c r="C37" s="118"/>
    </row>
  </sheetData>
  <mergeCells count="18">
    <mergeCell ref="E14:H14"/>
    <mergeCell ref="E17:H17"/>
    <mergeCell ref="E20:H20"/>
    <mergeCell ref="E23:H23"/>
    <mergeCell ref="A35:B35"/>
    <mergeCell ref="E35:F35"/>
    <mergeCell ref="E8:H8"/>
    <mergeCell ref="E9:G9"/>
    <mergeCell ref="E10:G10"/>
    <mergeCell ref="E11:H11"/>
    <mergeCell ref="E12:G12"/>
    <mergeCell ref="E13:G13"/>
    <mergeCell ref="A1:C1"/>
    <mergeCell ref="A4:C4"/>
    <mergeCell ref="E4:I4"/>
    <mergeCell ref="E5:F5"/>
    <mergeCell ref="E6:H6"/>
    <mergeCell ref="E7:G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354D445F230D438A6FFA7AC5567FB3" ma:contentTypeVersion="0" ma:contentTypeDescription="Een nieuw document maken." ma:contentTypeScope="" ma:versionID="b206d65ea83aa74e6a3818cb0d3fcfc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17e5968c79d9fe2fc9f8835eee23f5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7B59BFB-3DE0-43CB-8F2C-3CCD31B7C453}"/>
</file>

<file path=customXml/itemProps2.xml><?xml version="1.0" encoding="utf-8"?>
<ds:datastoreItem xmlns:ds="http://schemas.openxmlformats.org/officeDocument/2006/customXml" ds:itemID="{743E6A3E-B6FE-4B76-A784-8B87DE9CCE71}"/>
</file>

<file path=customXml/itemProps3.xml><?xml version="1.0" encoding="utf-8"?>
<ds:datastoreItem xmlns:ds="http://schemas.openxmlformats.org/officeDocument/2006/customXml" ds:itemID="{08FADEE1-471D-4F4D-A4C4-6D83F62AF4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Voorblad</vt:lpstr>
      <vt:lpstr>Totaal</vt:lpstr>
      <vt:lpstr> Totaal uitgebreid</vt:lpstr>
      <vt:lpstr>Voorzieningen</vt:lpstr>
    </vt:vector>
  </TitlesOfParts>
  <Company>Overijsselse Bibliotheek Dienst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</dc:creator>
  <cp:lastModifiedBy>Henk Groen</cp:lastModifiedBy>
  <cp:lastPrinted>2017-10-29T12:13:12Z</cp:lastPrinted>
  <dcterms:created xsi:type="dcterms:W3CDTF">2003-04-08T17:56:19Z</dcterms:created>
  <dcterms:modified xsi:type="dcterms:W3CDTF">2019-11-12T10:14:39Z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0x010100B2354D445F230D438A6FFA7AC5567FB3</vt:lpwstr>
  </property>
</Properties>
</file>